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DOC\INCOME INEQUALITY FILES\Capital and Wealtlh - Online Data and Codes\Figures and Sources\"/>
    </mc:Choice>
  </mc:AlternateContent>
  <xr:revisionPtr revIDLastSave="0" documentId="13_ncr:1_{7DA330A1-F268-4609-B8DA-71C7890C4B2B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" i="1" l="1"/>
  <c r="AN17" i="1"/>
  <c r="AN15" i="1"/>
  <c r="AN16" i="1"/>
  <c r="AM16" i="1"/>
  <c r="AL16" i="1"/>
  <c r="AM15" i="1"/>
  <c r="AL15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AE2" i="1"/>
  <c r="S71" i="1" l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Y71" i="1"/>
  <c r="Y70" i="1"/>
  <c r="Y69" i="1"/>
  <c r="Y68" i="1"/>
  <c r="Y67" i="1"/>
  <c r="Y66" i="1"/>
  <c r="AA66" i="1" s="1"/>
  <c r="Y65" i="1"/>
  <c r="Y64" i="1"/>
  <c r="Y63" i="1"/>
  <c r="Y62" i="1"/>
  <c r="Y61" i="1"/>
  <c r="AA61" i="1" s="1"/>
  <c r="Y60" i="1"/>
  <c r="Y59" i="1"/>
  <c r="Y58" i="1"/>
  <c r="AA58" i="1" s="1"/>
  <c r="Y57" i="1"/>
  <c r="Y56" i="1"/>
  <c r="Y55" i="1"/>
  <c r="Y54" i="1"/>
  <c r="Y53" i="1"/>
  <c r="AA53" i="1" s="1"/>
  <c r="Y52" i="1"/>
  <c r="Y51" i="1"/>
  <c r="Y50" i="1"/>
  <c r="AA50" i="1" s="1"/>
  <c r="Y49" i="1"/>
  <c r="Y48" i="1"/>
  <c r="Y47" i="1"/>
  <c r="Y46" i="1"/>
  <c r="Y45" i="1"/>
  <c r="AA45" i="1" s="1"/>
  <c r="Y44" i="1"/>
  <c r="Y43" i="1"/>
  <c r="Y42" i="1"/>
  <c r="Y41" i="1"/>
  <c r="Y40" i="1"/>
  <c r="Y39" i="1"/>
  <c r="Y38" i="1"/>
  <c r="Y37" i="1"/>
  <c r="Y36" i="1"/>
  <c r="Y35" i="1"/>
  <c r="Y34" i="1"/>
  <c r="AA34" i="1" s="1"/>
  <c r="Y33" i="1"/>
  <c r="Y32" i="1"/>
  <c r="Y31" i="1"/>
  <c r="Y30" i="1"/>
  <c r="Y29" i="1"/>
  <c r="AA29" i="1" s="1"/>
  <c r="Y28" i="1"/>
  <c r="Y27" i="1"/>
  <c r="Y26" i="1"/>
  <c r="AA26" i="1" s="1"/>
  <c r="Y25" i="1"/>
  <c r="Y24" i="1"/>
  <c r="Y23" i="1"/>
  <c r="Y22" i="1"/>
  <c r="Y21" i="1"/>
  <c r="AA21" i="1" s="1"/>
  <c r="Y20" i="1"/>
  <c r="Y19" i="1"/>
  <c r="Y18" i="1"/>
  <c r="AA18" i="1" s="1"/>
  <c r="Y17" i="1"/>
  <c r="Y16" i="1"/>
  <c r="Y15" i="1"/>
  <c r="Y14" i="1"/>
  <c r="Y13" i="1"/>
  <c r="AA13" i="1" s="1"/>
  <c r="Y12" i="1"/>
  <c r="Y11" i="1"/>
  <c r="Y10" i="1"/>
  <c r="Y9" i="1"/>
  <c r="Y8" i="1"/>
  <c r="AA8" i="1" s="1"/>
  <c r="Y7" i="1"/>
  <c r="Y6" i="1"/>
  <c r="Y5" i="1"/>
  <c r="Y4" i="1"/>
  <c r="Y3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  <c r="AB50" i="1" l="1"/>
  <c r="AB13" i="1"/>
  <c r="AI14" i="1"/>
  <c r="AF14" i="1"/>
  <c r="AH14" i="1"/>
  <c r="AG14" i="1"/>
  <c r="AI46" i="1"/>
  <c r="AG46" i="1"/>
  <c r="AH46" i="1"/>
  <c r="AF46" i="1"/>
  <c r="AI7" i="1"/>
  <c r="AH7" i="1"/>
  <c r="AJ7" i="1" s="1"/>
  <c r="AG7" i="1"/>
  <c r="AF7" i="1"/>
  <c r="AI39" i="1"/>
  <c r="AH39" i="1"/>
  <c r="AJ39" i="1" s="1"/>
  <c r="AG39" i="1"/>
  <c r="AF39" i="1"/>
  <c r="AI71" i="1"/>
  <c r="AP10" i="1" s="1"/>
  <c r="AH71" i="1"/>
  <c r="AG71" i="1"/>
  <c r="AN10" i="1" s="1"/>
  <c r="AF71" i="1"/>
  <c r="AM10" i="1" s="1"/>
  <c r="AG16" i="1"/>
  <c r="AH16" i="1"/>
  <c r="AF16" i="1"/>
  <c r="AI16" i="1"/>
  <c r="AG64" i="1"/>
  <c r="AH64" i="1"/>
  <c r="AF64" i="1"/>
  <c r="AI64" i="1"/>
  <c r="AF54" i="1"/>
  <c r="AI54" i="1"/>
  <c r="AH54" i="1"/>
  <c r="AG54" i="1"/>
  <c r="AF30" i="1"/>
  <c r="AI30" i="1"/>
  <c r="AJ30" i="1" s="1"/>
  <c r="AH30" i="1"/>
  <c r="AG30" i="1"/>
  <c r="AI70" i="1"/>
  <c r="AF70" i="1"/>
  <c r="AH70" i="1"/>
  <c r="AG70" i="1"/>
  <c r="AI23" i="1"/>
  <c r="AH23" i="1"/>
  <c r="AJ23" i="1" s="1"/>
  <c r="AG23" i="1"/>
  <c r="AF23" i="1"/>
  <c r="AI63" i="1"/>
  <c r="AH63" i="1"/>
  <c r="AJ63" i="1" s="1"/>
  <c r="AG63" i="1"/>
  <c r="AF63" i="1"/>
  <c r="AG24" i="1"/>
  <c r="AF24" i="1"/>
  <c r="AI24" i="1"/>
  <c r="AH24" i="1"/>
  <c r="AI9" i="1"/>
  <c r="AH9" i="1"/>
  <c r="AJ9" i="1" s="1"/>
  <c r="AF9" i="1"/>
  <c r="AG9" i="1"/>
  <c r="AI25" i="1"/>
  <c r="AH25" i="1"/>
  <c r="AJ25" i="1" s="1"/>
  <c r="AF25" i="1"/>
  <c r="AG25" i="1"/>
  <c r="AI49" i="1"/>
  <c r="AH49" i="1"/>
  <c r="AJ49" i="1" s="1"/>
  <c r="AF49" i="1"/>
  <c r="AG49" i="1"/>
  <c r="AI2" i="1"/>
  <c r="AH2" i="1"/>
  <c r="AJ2" i="1" s="1"/>
  <c r="AG2" i="1"/>
  <c r="AF2" i="1"/>
  <c r="AI10" i="1"/>
  <c r="AH10" i="1"/>
  <c r="AG10" i="1"/>
  <c r="AF10" i="1"/>
  <c r="AI18" i="1"/>
  <c r="AH18" i="1"/>
  <c r="AG18" i="1"/>
  <c r="AF18" i="1"/>
  <c r="AI26" i="1"/>
  <c r="AH26" i="1"/>
  <c r="AG26" i="1"/>
  <c r="AF26" i="1"/>
  <c r="AI34" i="1"/>
  <c r="AH34" i="1"/>
  <c r="AG34" i="1"/>
  <c r="AF34" i="1"/>
  <c r="AI42" i="1"/>
  <c r="AP4" i="1" s="1"/>
  <c r="AH42" i="1"/>
  <c r="AO4" i="1" s="1"/>
  <c r="AG42" i="1"/>
  <c r="AN4" i="1" s="1"/>
  <c r="AF42" i="1"/>
  <c r="AM4" i="1" s="1"/>
  <c r="AI50" i="1"/>
  <c r="AH50" i="1"/>
  <c r="AG50" i="1"/>
  <c r="AF50" i="1"/>
  <c r="AI58" i="1"/>
  <c r="AH58" i="1"/>
  <c r="AG58" i="1"/>
  <c r="AF58" i="1"/>
  <c r="AI66" i="1"/>
  <c r="AH66" i="1"/>
  <c r="AG66" i="1"/>
  <c r="AF66" i="1"/>
  <c r="AB34" i="1"/>
  <c r="AF6" i="1"/>
  <c r="AI6" i="1"/>
  <c r="AH6" i="1"/>
  <c r="AG6" i="1"/>
  <c r="AI15" i="1"/>
  <c r="AH15" i="1"/>
  <c r="AG15" i="1"/>
  <c r="AF15" i="1"/>
  <c r="AI47" i="1"/>
  <c r="AP5" i="1" s="1"/>
  <c r="AH47" i="1"/>
  <c r="AO5" i="1" s="1"/>
  <c r="AG47" i="1"/>
  <c r="AN5" i="1" s="1"/>
  <c r="AF47" i="1"/>
  <c r="AM5" i="1" s="1"/>
  <c r="AG32" i="1"/>
  <c r="AI32" i="1"/>
  <c r="AH32" i="1"/>
  <c r="AF32" i="1"/>
  <c r="AI17" i="1"/>
  <c r="AH17" i="1"/>
  <c r="AF17" i="1"/>
  <c r="AG17" i="1"/>
  <c r="AI41" i="1"/>
  <c r="AH41" i="1"/>
  <c r="AF41" i="1"/>
  <c r="AG41" i="1"/>
  <c r="AI65" i="1"/>
  <c r="AH65" i="1"/>
  <c r="AF65" i="1"/>
  <c r="AG65" i="1"/>
  <c r="AF3" i="1"/>
  <c r="AG3" i="1"/>
  <c r="AH3" i="1"/>
  <c r="AI3" i="1"/>
  <c r="AF11" i="1"/>
  <c r="AG11" i="1"/>
  <c r="AH11" i="1"/>
  <c r="AI11" i="1"/>
  <c r="AF19" i="1"/>
  <c r="AH19" i="1"/>
  <c r="AI19" i="1"/>
  <c r="AG19" i="1"/>
  <c r="AF27" i="1"/>
  <c r="AG27" i="1"/>
  <c r="AH27" i="1"/>
  <c r="AI27" i="1"/>
  <c r="AF35" i="1"/>
  <c r="AI35" i="1"/>
  <c r="AH35" i="1"/>
  <c r="AJ35" i="1" s="1"/>
  <c r="AG35" i="1"/>
  <c r="AF43" i="1"/>
  <c r="AI43" i="1"/>
  <c r="AH43" i="1"/>
  <c r="AG43" i="1"/>
  <c r="AF51" i="1"/>
  <c r="AH51" i="1"/>
  <c r="AG51" i="1"/>
  <c r="AI51" i="1"/>
  <c r="AF59" i="1"/>
  <c r="AI59" i="1"/>
  <c r="AH59" i="1"/>
  <c r="AG59" i="1"/>
  <c r="AF67" i="1"/>
  <c r="AM9" i="1" s="1"/>
  <c r="AH67" i="1"/>
  <c r="AO9" i="1" s="1"/>
  <c r="AG67" i="1"/>
  <c r="AN9" i="1" s="1"/>
  <c r="AI67" i="1"/>
  <c r="AP9" i="1" s="1"/>
  <c r="AI38" i="1"/>
  <c r="AF38" i="1"/>
  <c r="AH38" i="1"/>
  <c r="AG38" i="1"/>
  <c r="AI31" i="1"/>
  <c r="AH31" i="1"/>
  <c r="AG31" i="1"/>
  <c r="AF31" i="1"/>
  <c r="AG40" i="1"/>
  <c r="AI40" i="1"/>
  <c r="AH40" i="1"/>
  <c r="AF40" i="1"/>
  <c r="AG48" i="1"/>
  <c r="AF48" i="1"/>
  <c r="AI48" i="1"/>
  <c r="AH48" i="1"/>
  <c r="AI33" i="1"/>
  <c r="AH33" i="1"/>
  <c r="AF33" i="1"/>
  <c r="AG33" i="1"/>
  <c r="AF4" i="1"/>
  <c r="AI4" i="1"/>
  <c r="AH4" i="1"/>
  <c r="AG4" i="1"/>
  <c r="AF12" i="1"/>
  <c r="AI12" i="1"/>
  <c r="AH12" i="1"/>
  <c r="AG12" i="1"/>
  <c r="AF20" i="1"/>
  <c r="AI20" i="1"/>
  <c r="AH20" i="1"/>
  <c r="AG20" i="1"/>
  <c r="AF28" i="1"/>
  <c r="AI28" i="1"/>
  <c r="AH28" i="1"/>
  <c r="AG28" i="1"/>
  <c r="AF36" i="1"/>
  <c r="AI36" i="1"/>
  <c r="AH36" i="1"/>
  <c r="AG36" i="1"/>
  <c r="AF44" i="1"/>
  <c r="AI44" i="1"/>
  <c r="AH44" i="1"/>
  <c r="AG44" i="1"/>
  <c r="AF52" i="1"/>
  <c r="AM6" i="1" s="1"/>
  <c r="AI52" i="1"/>
  <c r="AP6" i="1" s="1"/>
  <c r="AH52" i="1"/>
  <c r="AO6" i="1" s="1"/>
  <c r="AG52" i="1"/>
  <c r="AN6" i="1" s="1"/>
  <c r="AF60" i="1"/>
  <c r="AI60" i="1"/>
  <c r="AH60" i="1"/>
  <c r="AG60" i="1"/>
  <c r="AF68" i="1"/>
  <c r="AI68" i="1"/>
  <c r="AH68" i="1"/>
  <c r="AG68" i="1"/>
  <c r="AB29" i="1"/>
  <c r="AI22" i="1"/>
  <c r="AH22" i="1"/>
  <c r="AG22" i="1"/>
  <c r="AF22" i="1"/>
  <c r="AI62" i="1"/>
  <c r="AP8" i="1" s="1"/>
  <c r="AG62" i="1"/>
  <c r="AN8" i="1" s="1"/>
  <c r="AH62" i="1"/>
  <c r="AO8" i="1" s="1"/>
  <c r="AF62" i="1"/>
  <c r="AM8" i="1" s="1"/>
  <c r="AI55" i="1"/>
  <c r="AH55" i="1"/>
  <c r="AG55" i="1"/>
  <c r="AF55" i="1"/>
  <c r="AG8" i="1"/>
  <c r="AH8" i="1"/>
  <c r="AF8" i="1"/>
  <c r="AI8" i="1"/>
  <c r="AJ8" i="1" s="1"/>
  <c r="AG56" i="1"/>
  <c r="AI56" i="1"/>
  <c r="AH56" i="1"/>
  <c r="AF56" i="1"/>
  <c r="AI57" i="1"/>
  <c r="AP7" i="1" s="1"/>
  <c r="AH57" i="1"/>
  <c r="AF57" i="1"/>
  <c r="AM7" i="1" s="1"/>
  <c r="AG57" i="1"/>
  <c r="AN7" i="1" s="1"/>
  <c r="AH5" i="1"/>
  <c r="AF5" i="1"/>
  <c r="AG5" i="1"/>
  <c r="AI5" i="1"/>
  <c r="AH13" i="1"/>
  <c r="AF13" i="1"/>
  <c r="AG13" i="1"/>
  <c r="AI13" i="1"/>
  <c r="AH21" i="1"/>
  <c r="AJ21" i="1" s="1"/>
  <c r="AF21" i="1"/>
  <c r="AG21" i="1"/>
  <c r="AI21" i="1"/>
  <c r="AH29" i="1"/>
  <c r="AF29" i="1"/>
  <c r="AG29" i="1"/>
  <c r="AI29" i="1"/>
  <c r="AH37" i="1"/>
  <c r="AF37" i="1"/>
  <c r="AM3" i="1" s="1"/>
  <c r="AG37" i="1"/>
  <c r="AN3" i="1" s="1"/>
  <c r="AI37" i="1"/>
  <c r="AP3" i="1" s="1"/>
  <c r="AH45" i="1"/>
  <c r="AF45" i="1"/>
  <c r="AG45" i="1"/>
  <c r="AI45" i="1"/>
  <c r="AH53" i="1"/>
  <c r="AF53" i="1"/>
  <c r="AG53" i="1"/>
  <c r="AI53" i="1"/>
  <c r="AH61" i="1"/>
  <c r="AF61" i="1"/>
  <c r="AG61" i="1"/>
  <c r="AI61" i="1"/>
  <c r="AH69" i="1"/>
  <c r="AF69" i="1"/>
  <c r="AG69" i="1"/>
  <c r="AI69" i="1"/>
  <c r="AB20" i="1"/>
  <c r="AA20" i="1"/>
  <c r="AB23" i="1"/>
  <c r="AA23" i="1"/>
  <c r="AB5" i="1"/>
  <c r="AA5" i="1"/>
  <c r="AB19" i="1"/>
  <c r="AA19" i="1"/>
  <c r="AB27" i="1"/>
  <c r="AA27" i="1"/>
  <c r="AB41" i="1"/>
  <c r="AA41" i="1"/>
  <c r="AB48" i="1"/>
  <c r="AA48" i="1"/>
  <c r="AB55" i="1"/>
  <c r="AA55" i="1"/>
  <c r="AB62" i="1"/>
  <c r="AA62" i="1"/>
  <c r="AB69" i="1"/>
  <c r="AA69" i="1"/>
  <c r="AB63" i="1"/>
  <c r="AA63" i="1"/>
  <c r="AB7" i="1"/>
  <c r="AA7" i="1"/>
  <c r="AB14" i="1"/>
  <c r="AA14" i="1"/>
  <c r="AB35" i="1"/>
  <c r="AA35" i="1"/>
  <c r="AB43" i="1"/>
  <c r="AA43" i="1"/>
  <c r="AB57" i="1"/>
  <c r="AA57" i="1"/>
  <c r="AB64" i="1"/>
  <c r="AA64" i="1"/>
  <c r="AB6" i="1"/>
  <c r="AA6" i="1"/>
  <c r="AB56" i="1"/>
  <c r="AA56" i="1"/>
  <c r="AB15" i="1"/>
  <c r="AA15" i="1"/>
  <c r="AB22" i="1"/>
  <c r="AA22" i="1"/>
  <c r="AB36" i="1"/>
  <c r="AA36" i="1"/>
  <c r="AB44" i="1"/>
  <c r="AA44" i="1"/>
  <c r="AB65" i="1"/>
  <c r="AA65" i="1"/>
  <c r="AB42" i="1"/>
  <c r="AA42" i="1"/>
  <c r="AB16" i="1"/>
  <c r="AA16" i="1"/>
  <c r="AB37" i="1"/>
  <c r="AA37" i="1"/>
  <c r="AB59" i="1"/>
  <c r="AA59" i="1"/>
  <c r="AB10" i="1"/>
  <c r="AA10" i="1"/>
  <c r="AB17" i="1"/>
  <c r="AA17" i="1"/>
  <c r="AB24" i="1"/>
  <c r="AA24" i="1"/>
  <c r="AB31" i="1"/>
  <c r="AA31" i="1"/>
  <c r="AB38" i="1"/>
  <c r="AA38" i="1"/>
  <c r="AB45" i="1"/>
  <c r="AB52" i="1"/>
  <c r="AA52" i="1"/>
  <c r="AB60" i="1"/>
  <c r="AA60" i="1"/>
  <c r="AB66" i="1"/>
  <c r="AB49" i="1"/>
  <c r="AA49" i="1"/>
  <c r="AB30" i="1"/>
  <c r="AA30" i="1"/>
  <c r="AB25" i="1"/>
  <c r="AA25" i="1"/>
  <c r="AB32" i="1"/>
  <c r="AA32" i="1"/>
  <c r="AB39" i="1"/>
  <c r="AA39" i="1"/>
  <c r="AB46" i="1"/>
  <c r="AA46" i="1"/>
  <c r="AB67" i="1"/>
  <c r="AA67" i="1"/>
  <c r="AB28" i="1"/>
  <c r="AA28" i="1"/>
  <c r="AB9" i="1"/>
  <c r="AA9" i="1"/>
  <c r="AB51" i="1"/>
  <c r="AA51" i="1"/>
  <c r="AB3" i="1"/>
  <c r="AA3" i="1"/>
  <c r="AB11" i="1"/>
  <c r="AA11" i="1"/>
  <c r="AB4" i="1"/>
  <c r="AA4" i="1"/>
  <c r="AB12" i="1"/>
  <c r="AA12" i="1"/>
  <c r="AB18" i="1"/>
  <c r="AB33" i="1"/>
  <c r="AA33" i="1"/>
  <c r="AB40" i="1"/>
  <c r="AA40" i="1"/>
  <c r="AB47" i="1"/>
  <c r="AA47" i="1"/>
  <c r="AB54" i="1"/>
  <c r="AA54" i="1"/>
  <c r="AB61" i="1"/>
  <c r="AB68" i="1"/>
  <c r="AA68" i="1"/>
  <c r="AB21" i="1"/>
  <c r="AB26" i="1"/>
  <c r="AB53" i="1"/>
  <c r="AB58" i="1"/>
  <c r="AB8" i="1"/>
  <c r="AJ69" i="1" l="1"/>
  <c r="AJ53" i="1"/>
  <c r="AJ5" i="1"/>
  <c r="AJ37" i="1"/>
  <c r="AQ3" i="1" s="1"/>
  <c r="AO3" i="1"/>
  <c r="AJ54" i="1"/>
  <c r="AJ70" i="1"/>
  <c r="AJ64" i="1"/>
  <c r="AJ57" i="1"/>
  <c r="AQ7" i="1" s="1"/>
  <c r="AO7" i="1"/>
  <c r="AJ31" i="1"/>
  <c r="AJ41" i="1"/>
  <c r="AJ71" i="1"/>
  <c r="AQ10" i="1" s="1"/>
  <c r="AO10" i="1"/>
  <c r="AJ56" i="1"/>
  <c r="AJ55" i="1"/>
  <c r="AJ59" i="1"/>
  <c r="AJ43" i="1"/>
  <c r="AJ27" i="1"/>
  <c r="AJ11" i="1"/>
  <c r="AJ16" i="1"/>
  <c r="AJ22" i="1"/>
  <c r="AJ60" i="1"/>
  <c r="AJ44" i="1"/>
  <c r="AJ28" i="1"/>
  <c r="AJ12" i="1"/>
  <c r="AJ33" i="1"/>
  <c r="AJ40" i="1"/>
  <c r="AJ65" i="1"/>
  <c r="AJ17" i="1"/>
  <c r="AJ47" i="1"/>
  <c r="AQ5" i="1" s="1"/>
  <c r="AJ6" i="1"/>
  <c r="AJ38" i="1"/>
  <c r="AJ58" i="1"/>
  <c r="AJ42" i="1"/>
  <c r="AQ4" i="1" s="1"/>
  <c r="AJ26" i="1"/>
  <c r="AJ10" i="1"/>
  <c r="AJ46" i="1"/>
  <c r="AJ48" i="1"/>
  <c r="AJ3" i="1"/>
  <c r="AJ61" i="1"/>
  <c r="AJ45" i="1"/>
  <c r="AJ29" i="1"/>
  <c r="AJ13" i="1"/>
  <c r="AJ62" i="1"/>
  <c r="AQ8" i="1" s="1"/>
  <c r="AJ68" i="1"/>
  <c r="AJ52" i="1"/>
  <c r="AQ6" i="1" s="1"/>
  <c r="AJ36" i="1"/>
  <c r="AJ20" i="1"/>
  <c r="AJ4" i="1"/>
  <c r="AJ67" i="1"/>
  <c r="AQ9" i="1" s="1"/>
  <c r="AJ51" i="1"/>
  <c r="AJ19" i="1"/>
  <c r="AJ32" i="1"/>
  <c r="AJ15" i="1"/>
  <c r="AJ24" i="1"/>
  <c r="AJ66" i="1"/>
  <c r="AJ50" i="1"/>
  <c r="AJ34" i="1"/>
  <c r="AJ18" i="1"/>
  <c r="AJ14" i="1"/>
  <c r="R2" i="1"/>
  <c r="Y2" i="1"/>
  <c r="AB2" i="1" l="1"/>
  <c r="AA2" i="1"/>
</calcChain>
</file>

<file path=xl/sharedStrings.xml><?xml version="1.0" encoding="utf-8"?>
<sst xmlns="http://schemas.openxmlformats.org/spreadsheetml/2006/main" count="46" uniqueCount="40">
  <si>
    <t>Year</t>
  </si>
  <si>
    <t>Non-Financial Number of Firms</t>
  </si>
  <si>
    <t>Non-Financial Assets - Total</t>
  </si>
  <si>
    <t>Non-Financial Intangible Assets - Total</t>
  </si>
  <si>
    <t>Non-Financial Liabilities - Total</t>
  </si>
  <si>
    <t>Non-Financial Market Value</t>
  </si>
  <si>
    <t>Non-Financial Monopoly Wealth</t>
  </si>
  <si>
    <t>Non-Financial Total Wealth</t>
  </si>
  <si>
    <t>Non-Financial Monopoly Wealth/Total Wealth</t>
  </si>
  <si>
    <t>Non-Financial Monopoly Wealth/Value</t>
  </si>
  <si>
    <t>Financial Number of Firms</t>
  </si>
  <si>
    <t>Financial Assets - Total</t>
  </si>
  <si>
    <t>Financial Intangible Assets - Total</t>
  </si>
  <si>
    <t>Financial Liabilities - Total</t>
  </si>
  <si>
    <t>Financial Market Value</t>
  </si>
  <si>
    <t>Financial Monopoly Wealth</t>
  </si>
  <si>
    <t>Financial Monopoly Wealth/Value</t>
  </si>
  <si>
    <t>Non-Financial Capital/Total Wealth</t>
  </si>
  <si>
    <t>Non-Financial Debt/Capital</t>
  </si>
  <si>
    <t>All Firms Monopoly Wealth/ Market Value</t>
  </si>
  <si>
    <t>Share of labor including management Chpater 4</t>
  </si>
  <si>
    <t>Labor Share excluding management</t>
  </si>
  <si>
    <t>Share of Taxes Chapter 4</t>
  </si>
  <si>
    <t>Value Added of Corporate Sector Chapter 4</t>
  </si>
  <si>
    <t>X^2 without management</t>
  </si>
  <si>
    <t>Implied Share of profits with X^2 and premium 6%</t>
  </si>
  <si>
    <t>Implied Share of profits with X^2 and premium 4%</t>
  </si>
  <si>
    <t>GDP Deflator 2019=100</t>
  </si>
  <si>
    <t>GDP Deflator</t>
  </si>
  <si>
    <t>Share of Profits from Chapter 4</t>
  </si>
  <si>
    <t>Excess Market Value in 2019 prices (Billions)</t>
  </si>
  <si>
    <t>Non Financials Intangible Assets in 2019 prices (Billions)</t>
  </si>
  <si>
    <t>Non Financial Monopoly Wealth in 2019 prices (Billions)</t>
  </si>
  <si>
    <t>Financial Sector monopoly Wealth in 2019 prices (Billions)</t>
  </si>
  <si>
    <t>Total Monopoly Wealth in 2019 prices (Billions)</t>
  </si>
  <si>
    <t>Table 6.2</t>
  </si>
  <si>
    <t>Table 6.2 total increase</t>
  </si>
  <si>
    <t>Table after table 6.3</t>
  </si>
  <si>
    <t>Total Non-Financial Wealth</t>
  </si>
  <si>
    <t>Total Non-Financial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</si>
</sst>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1"/>
  <sheetViews>
    <sheetView tabSelected="1" topLeftCell="X1" workbookViewId="0">
      <selection activeCell="AL9" sqref="A1:XFD1048576"/>
    </sheetView>
  </sheetViews>
  <sheetFormatPr defaultColWidth="11.44140625" defaultRowHeight="14.4" x14ac:dyDescent="0.3"/>
  <cols>
    <col min="1" max="48" width="13.6640625" customWidth="1"/>
  </cols>
  <sheetData>
    <row r="1" spans="1:43" s="1" customFormat="1" ht="7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19</v>
      </c>
      <c r="S1" s="1" t="s">
        <v>17</v>
      </c>
      <c r="T1" s="1" t="s">
        <v>18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29</v>
      </c>
      <c r="AA1" s="1" t="s">
        <v>25</v>
      </c>
      <c r="AB1" s="1" t="s">
        <v>26</v>
      </c>
      <c r="AC1" s="1" t="s">
        <v>28</v>
      </c>
      <c r="AD1" s="1" t="s">
        <v>27</v>
      </c>
      <c r="AE1" s="1" t="s">
        <v>0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5"/>
      <c r="AL1" s="4" t="s">
        <v>35</v>
      </c>
      <c r="AM1"/>
      <c r="AN1"/>
      <c r="AO1"/>
      <c r="AP1"/>
      <c r="AQ1"/>
    </row>
    <row r="2" spans="1:43" x14ac:dyDescent="0.3">
      <c r="A2">
        <v>1950</v>
      </c>
      <c r="B2">
        <v>497</v>
      </c>
      <c r="C2" s="3">
        <v>123887.273468523</v>
      </c>
      <c r="D2" s="3">
        <v>404.626645948251</v>
      </c>
      <c r="E2" s="3">
        <v>30444.2911076083</v>
      </c>
      <c r="F2" s="3">
        <v>63791.438685000001</v>
      </c>
      <c r="G2" s="3">
        <v>-29246.9170299662</v>
      </c>
      <c r="H2" s="3">
        <v>94235.729792608399</v>
      </c>
      <c r="I2" s="2">
        <v>-0.31035910789179499</v>
      </c>
      <c r="J2" s="2">
        <v>-0.45847715042745002</v>
      </c>
      <c r="K2">
        <v>9</v>
      </c>
      <c r="L2" s="3">
        <v>2363.407276589</v>
      </c>
      <c r="M2" s="3">
        <v>27.4991055802133</v>
      </c>
      <c r="N2" s="3">
        <v>1395.36243405452</v>
      </c>
      <c r="O2" s="3">
        <v>751.89475000000004</v>
      </c>
      <c r="P2" s="3">
        <v>-188.65098695425999</v>
      </c>
      <c r="Q2" s="2">
        <v>-0.25090079024259798</v>
      </c>
      <c r="R2">
        <f>(G2+P2)/(F2+O2)</f>
        <v>-0.45605899866582339</v>
      </c>
      <c r="S2">
        <f>(C2-D2)/H2</f>
        <v>1.3103591078917967</v>
      </c>
      <c r="T2">
        <f>E2/(C2-D2)</f>
        <v>0.24654712132427795</v>
      </c>
      <c r="U2">
        <v>0.60888340530536711</v>
      </c>
      <c r="V2">
        <v>0.56195080216053783</v>
      </c>
      <c r="W2">
        <v>9.1301665638494761E-2</v>
      </c>
      <c r="X2">
        <v>162.1</v>
      </c>
      <c r="Y2">
        <f>I2*(1-V2-W2)</f>
        <v>-0.10761625475757371</v>
      </c>
      <c r="Z2">
        <v>0.18971582559866104</v>
      </c>
      <c r="AA2">
        <f>Y2+0.06*(1-I2)*(G2/1000)/X2</f>
        <v>-0.12180155917755095</v>
      </c>
      <c r="AB2">
        <f>Y2+0.04*(1-I2)*(G2/1000)/X2</f>
        <v>-0.11707312437089187</v>
      </c>
      <c r="AC2">
        <v>13.095000000000001</v>
      </c>
      <c r="AD2">
        <f>AC2/1.12345</f>
        <v>11.656059459700032</v>
      </c>
      <c r="AE2">
        <f>A2</f>
        <v>1950</v>
      </c>
      <c r="AF2" s="3">
        <f>(F2+E2-C2)/(1000*AD2/100)</f>
        <v>-254.38737489657404</v>
      </c>
      <c r="AG2">
        <f>D2/(1000*AD2/100)</f>
        <v>3.4713845390650064</v>
      </c>
      <c r="AH2">
        <f>G2/(1000*AD2/100)</f>
        <v>-250.9159903575069</v>
      </c>
      <c r="AI2">
        <f>P2/(1000*AD2/100)</f>
        <v>-1.6184799640608125</v>
      </c>
      <c r="AJ2">
        <f>AH2+AI2</f>
        <v>-252.53447032156771</v>
      </c>
      <c r="AK2" s="6" t="s">
        <v>36</v>
      </c>
      <c r="AM2" s="7" t="s">
        <v>30</v>
      </c>
      <c r="AN2" s="7" t="s">
        <v>31</v>
      </c>
      <c r="AO2" s="7" t="s">
        <v>32</v>
      </c>
      <c r="AP2" s="7" t="s">
        <v>33</v>
      </c>
      <c r="AQ2" s="7" t="s">
        <v>34</v>
      </c>
    </row>
    <row r="3" spans="1:43" x14ac:dyDescent="0.3">
      <c r="A3">
        <v>1951</v>
      </c>
      <c r="B3">
        <v>676</v>
      </c>
      <c r="C3" s="3">
        <v>191228.71637988399</v>
      </c>
      <c r="D3" s="3">
        <v>406.598971195297</v>
      </c>
      <c r="E3" s="3">
        <v>56733.869044490697</v>
      </c>
      <c r="F3" s="3">
        <v>94063.736967499804</v>
      </c>
      <c r="G3" s="3">
        <v>-40024.511396697599</v>
      </c>
      <c r="H3" s="3">
        <v>150797.60601199101</v>
      </c>
      <c r="I3" s="2">
        <v>-0.26541874539782201</v>
      </c>
      <c r="J3" s="2">
        <v>-0.42550416012630399</v>
      </c>
      <c r="K3">
        <v>9</v>
      </c>
      <c r="L3" s="3">
        <v>2561.3643532902502</v>
      </c>
      <c r="M3" s="3">
        <v>27.3200522150178</v>
      </c>
      <c r="N3" s="3">
        <v>1597.7185430718901</v>
      </c>
      <c r="O3" s="3">
        <v>889.11587499999996</v>
      </c>
      <c r="P3" s="3">
        <v>-47.209883003336799</v>
      </c>
      <c r="Q3" s="2">
        <v>-5.30975594191666E-2</v>
      </c>
      <c r="R3">
        <f t="shared" ref="R3:R66" si="0">(G3+P3)/(F3+O3)</f>
        <v>-0.42201703350786834</v>
      </c>
      <c r="S3">
        <f t="shared" ref="S3:S66" si="1">(C3-D3)/H3</f>
        <v>1.2654187453978218</v>
      </c>
      <c r="T3">
        <f t="shared" ref="T3:T66" si="2">E3/(C3-D3)</f>
        <v>0.29731285772802896</v>
      </c>
      <c r="U3">
        <v>0.61679224973089342</v>
      </c>
      <c r="V3">
        <v>0.57307450303682606</v>
      </c>
      <c r="W3">
        <v>8.5575888051668464E-2</v>
      </c>
      <c r="X3">
        <v>185.8</v>
      </c>
      <c r="Y3">
        <f t="shared" ref="Y3:Y66" si="3">I3*(1-V3-W3)</f>
        <v>-9.0600584939328987E-2</v>
      </c>
      <c r="Z3">
        <v>0.18228459262886479</v>
      </c>
      <c r="AA3">
        <f t="shared" ref="AA3:AA66" si="4">Y3+0.06*(1-I3)*(G3/1000)/X3</f>
        <v>-0.10695616093398019</v>
      </c>
      <c r="AB3">
        <f t="shared" ref="AB3:AB66" si="5">Y3+0.04*(1-I3)*(G3/1000)/X3</f>
        <v>-0.10150430226909646</v>
      </c>
      <c r="AC3">
        <v>14.023999999999999</v>
      </c>
      <c r="AD3">
        <f t="shared" ref="AD3:AD66" si="6">AC3/1.12345</f>
        <v>12.482976545462636</v>
      </c>
      <c r="AE3">
        <f t="shared" ref="AE3:AE66" si="7">A3</f>
        <v>1951</v>
      </c>
      <c r="AF3" s="3">
        <f t="shared" ref="AF3:AF65" si="8">(F3+E3-C3)/(1000*AD3/100)</f>
        <v>-323.88998105255229</v>
      </c>
      <c r="AG3">
        <f t="shared" ref="AG3:AG66" si="9">D3/(1000*AD3/100)</f>
        <v>3.2572277109908478</v>
      </c>
      <c r="AH3">
        <f t="shared" ref="AH3:AH66" si="10">G3/(1000*AD3/100)</f>
        <v>-320.63275334155679</v>
      </c>
      <c r="AI3">
        <f t="shared" ref="AI3:AI66" si="11">P3/(1000*AD3/100)</f>
        <v>-0.37819411765615185</v>
      </c>
      <c r="AJ3">
        <f t="shared" ref="AJ3:AJ66" si="12">AH3+AI3</f>
        <v>-321.01094745921296</v>
      </c>
      <c r="AK3" s="7">
        <f>AJ71-AJ37</f>
        <v>25359.725930372122</v>
      </c>
      <c r="AL3" s="6">
        <v>1985</v>
      </c>
      <c r="AM3" s="8">
        <f t="shared" ref="AM3:AQ10" si="13">VLOOKUP($AL3,$AE$2:$AJ$71,AM$11,FALSE)</f>
        <v>-736.19628628555665</v>
      </c>
      <c r="AN3" s="8">
        <f t="shared" si="13"/>
        <v>179.55912469590032</v>
      </c>
      <c r="AO3" s="8">
        <f t="shared" si="13"/>
        <v>-556.63716158962018</v>
      </c>
      <c r="AP3" s="8">
        <f t="shared" si="13"/>
        <v>300.46096128140482</v>
      </c>
      <c r="AQ3" s="8">
        <f t="shared" si="13"/>
        <v>-256.17620030821536</v>
      </c>
    </row>
    <row r="4" spans="1:43" x14ac:dyDescent="0.3">
      <c r="A4">
        <v>1952</v>
      </c>
      <c r="B4">
        <v>688</v>
      </c>
      <c r="C4" s="3">
        <v>207211.47473448899</v>
      </c>
      <c r="D4" s="3">
        <v>423.95150434771</v>
      </c>
      <c r="E4" s="3">
        <v>62015.200657552399</v>
      </c>
      <c r="F4" s="3">
        <v>103832.363125</v>
      </c>
      <c r="G4" s="3">
        <v>-40939.959447588597</v>
      </c>
      <c r="H4" s="3">
        <v>165847.56378255301</v>
      </c>
      <c r="I4" s="2">
        <v>-0.246852944437979</v>
      </c>
      <c r="J4" s="2">
        <v>-0.39428900793004701</v>
      </c>
      <c r="K4">
        <v>9</v>
      </c>
      <c r="L4" s="3">
        <v>2920.2013932723999</v>
      </c>
      <c r="M4" s="3">
        <v>28.286410703580501</v>
      </c>
      <c r="N4" s="3">
        <v>1886.58034123773</v>
      </c>
      <c r="O4" s="3">
        <v>1131.623</v>
      </c>
      <c r="P4" s="3">
        <v>126.288358668917</v>
      </c>
      <c r="Q4" s="2">
        <v>0.11159932121291</v>
      </c>
      <c r="R4">
        <f t="shared" si="0"/>
        <v>-0.38883499565570329</v>
      </c>
      <c r="S4">
        <f t="shared" si="1"/>
        <v>1.2468529444379761</v>
      </c>
      <c r="T4">
        <f t="shared" si="2"/>
        <v>0.29989817416853265</v>
      </c>
      <c r="U4">
        <v>0.63076923076923075</v>
      </c>
      <c r="V4">
        <v>0.58753450222892467</v>
      </c>
      <c r="W4">
        <v>8.8717948717948719E-2</v>
      </c>
      <c r="X4">
        <v>195</v>
      </c>
      <c r="Y4">
        <f t="shared" si="3"/>
        <v>-7.9918035738343357E-2</v>
      </c>
      <c r="Z4">
        <v>0.17325456858262775</v>
      </c>
      <c r="AA4">
        <f t="shared" si="4"/>
        <v>-9.5624530809850214E-2</v>
      </c>
      <c r="AB4">
        <f t="shared" si="5"/>
        <v>-9.0389032452681262E-2</v>
      </c>
      <c r="AC4">
        <v>14.266</v>
      </c>
      <c r="AD4">
        <f t="shared" si="6"/>
        <v>12.69838444078508</v>
      </c>
      <c r="AE4">
        <f t="shared" si="7"/>
        <v>1952</v>
      </c>
      <c r="AF4" s="3">
        <f t="shared" si="8"/>
        <v>-325.7415236152612</v>
      </c>
      <c r="AG4">
        <f t="shared" si="9"/>
        <v>3.33862552614212</v>
      </c>
      <c r="AH4">
        <f t="shared" si="10"/>
        <v>-322.40289808911689</v>
      </c>
      <c r="AI4">
        <f t="shared" si="11"/>
        <v>0.99452303761807659</v>
      </c>
      <c r="AJ4">
        <f t="shared" si="12"/>
        <v>-321.40837505149881</v>
      </c>
      <c r="AK4" s="6"/>
      <c r="AL4" s="6">
        <v>1990</v>
      </c>
      <c r="AM4" s="8">
        <f t="shared" si="13"/>
        <v>132.27366441261719</v>
      </c>
      <c r="AN4" s="8">
        <f t="shared" si="13"/>
        <v>513.552543494205</v>
      </c>
      <c r="AO4" s="8">
        <f t="shared" si="13"/>
        <v>645.82620790683484</v>
      </c>
      <c r="AP4" s="8">
        <f t="shared" si="13"/>
        <v>-82.183841908016149</v>
      </c>
      <c r="AQ4" s="8">
        <f t="shared" si="13"/>
        <v>563.64236599881872</v>
      </c>
    </row>
    <row r="5" spans="1:43" x14ac:dyDescent="0.3">
      <c r="A5">
        <v>1953</v>
      </c>
      <c r="B5">
        <v>702</v>
      </c>
      <c r="C5" s="3">
        <v>222757.89908434401</v>
      </c>
      <c r="D5" s="3">
        <v>458.93712725167899</v>
      </c>
      <c r="E5" s="3">
        <v>67343.324679398094</v>
      </c>
      <c r="F5" s="3">
        <v>104559.34681</v>
      </c>
      <c r="G5" s="3">
        <v>-50396.290467693798</v>
      </c>
      <c r="H5" s="3">
        <v>171902.671489398</v>
      </c>
      <c r="I5" s="2">
        <v>-0.29316758158003398</v>
      </c>
      <c r="J5" s="2">
        <v>-0.481987426329961</v>
      </c>
      <c r="K5">
        <v>9</v>
      </c>
      <c r="L5" s="3">
        <v>3208.19608740797</v>
      </c>
      <c r="M5" s="3">
        <v>27.6884089466344</v>
      </c>
      <c r="N5" s="3">
        <v>2119.2840237559199</v>
      </c>
      <c r="O5" s="3">
        <v>1204.0661250000001</v>
      </c>
      <c r="P5" s="3">
        <v>142.842470294592</v>
      </c>
      <c r="Q5" s="2">
        <v>0.118633410016905</v>
      </c>
      <c r="R5">
        <f t="shared" si="0"/>
        <v>-0.47514964393484477</v>
      </c>
      <c r="S5">
        <f t="shared" si="1"/>
        <v>1.2931675815800368</v>
      </c>
      <c r="T5">
        <f t="shared" si="2"/>
        <v>0.30294034702868544</v>
      </c>
      <c r="U5">
        <v>0.64053537284894846</v>
      </c>
      <c r="V5">
        <v>0.59857629956320946</v>
      </c>
      <c r="W5">
        <v>8.8432122370936908E-2</v>
      </c>
      <c r="X5">
        <v>209.2</v>
      </c>
      <c r="Y5">
        <f t="shared" si="3"/>
        <v>-9.1758983996484716E-2</v>
      </c>
      <c r="Z5">
        <v>0.23456921497734773</v>
      </c>
      <c r="AA5">
        <f t="shared" si="4"/>
        <v>-0.11045043210299882</v>
      </c>
      <c r="AB5">
        <f t="shared" si="5"/>
        <v>-0.10421994940082745</v>
      </c>
      <c r="AC5">
        <v>14.439</v>
      </c>
      <c r="AD5">
        <f t="shared" si="6"/>
        <v>12.85237438248253</v>
      </c>
      <c r="AE5">
        <f t="shared" si="7"/>
        <v>1953</v>
      </c>
      <c r="AF5" s="3">
        <f t="shared" si="8"/>
        <v>-395.68741215833484</v>
      </c>
      <c r="AG5">
        <f t="shared" si="9"/>
        <v>3.5708353460135656</v>
      </c>
      <c r="AH5">
        <f t="shared" si="10"/>
        <v>-392.11657681231799</v>
      </c>
      <c r="AI5">
        <f t="shared" si="11"/>
        <v>1.1114091921356006</v>
      </c>
      <c r="AJ5">
        <f t="shared" si="12"/>
        <v>-391.00516762018236</v>
      </c>
      <c r="AK5" s="6"/>
      <c r="AL5" s="6">
        <v>1995</v>
      </c>
      <c r="AM5" s="8">
        <f t="shared" si="13"/>
        <v>4142.1587488438608</v>
      </c>
      <c r="AN5" s="8">
        <f t="shared" si="13"/>
        <v>840.02309046075743</v>
      </c>
      <c r="AO5" s="8">
        <f t="shared" si="13"/>
        <v>4982.1818393046133</v>
      </c>
      <c r="AP5" s="8">
        <f t="shared" si="13"/>
        <v>704.89079695645751</v>
      </c>
      <c r="AQ5" s="8">
        <f t="shared" si="13"/>
        <v>5687.0726362610712</v>
      </c>
    </row>
    <row r="6" spans="1:43" x14ac:dyDescent="0.3">
      <c r="A6">
        <v>1954</v>
      </c>
      <c r="B6">
        <v>717</v>
      </c>
      <c r="C6" s="3">
        <v>235847.00837145999</v>
      </c>
      <c r="D6" s="3">
        <v>491.49767198409802</v>
      </c>
      <c r="E6" s="3">
        <v>69299.094347135193</v>
      </c>
      <c r="F6" s="3">
        <v>148343.69870750001</v>
      </c>
      <c r="G6" s="3">
        <v>-17712.717644840199</v>
      </c>
      <c r="H6" s="3">
        <v>217642.793054635</v>
      </c>
      <c r="I6" s="2">
        <v>-8.1384351837433602E-2</v>
      </c>
      <c r="J6" s="2">
        <v>-0.119403235858138</v>
      </c>
      <c r="K6">
        <v>9</v>
      </c>
      <c r="L6" s="3">
        <v>3079.3591092718002</v>
      </c>
      <c r="M6" s="3">
        <v>28.396584634836401</v>
      </c>
      <c r="N6" s="3">
        <v>2026.8936968007899</v>
      </c>
      <c r="O6" s="3">
        <v>1474.2962500000001</v>
      </c>
      <c r="P6" s="3">
        <v>450.227422163825</v>
      </c>
      <c r="Q6" s="2">
        <v>0.30538463498352197</v>
      </c>
      <c r="R6">
        <f t="shared" si="0"/>
        <v>-0.11522307602350006</v>
      </c>
      <c r="S6">
        <f t="shared" si="1"/>
        <v>1.0813843518374369</v>
      </c>
      <c r="T6">
        <f t="shared" si="2"/>
        <v>0.29444432442299096</v>
      </c>
      <c r="U6">
        <v>0.63895601739970997</v>
      </c>
      <c r="V6">
        <v>0.59490589538581895</v>
      </c>
      <c r="W6">
        <v>8.6515224746254227E-2</v>
      </c>
      <c r="X6">
        <v>206.9</v>
      </c>
      <c r="Y6">
        <f t="shared" si="3"/>
        <v>-2.5927335647146849E-2</v>
      </c>
      <c r="Z6">
        <v>0.20734915119752967</v>
      </c>
      <c r="AA6">
        <f t="shared" si="4"/>
        <v>-3.1481977219784352E-2</v>
      </c>
      <c r="AB6">
        <f t="shared" si="5"/>
        <v>-2.9630430028905183E-2</v>
      </c>
      <c r="AC6">
        <v>14.573</v>
      </c>
      <c r="AD6">
        <f t="shared" si="6"/>
        <v>12.97164982865281</v>
      </c>
      <c r="AE6">
        <f t="shared" si="7"/>
        <v>1954</v>
      </c>
      <c r="AF6" s="3">
        <f t="shared" si="8"/>
        <v>-140.33847318799707</v>
      </c>
      <c r="AG6">
        <f t="shared" si="9"/>
        <v>3.7890143387808615</v>
      </c>
      <c r="AH6">
        <f t="shared" si="10"/>
        <v>-136.54945884921241</v>
      </c>
      <c r="AI6">
        <f t="shared" si="11"/>
        <v>3.4708570467985265</v>
      </c>
      <c r="AJ6">
        <f t="shared" si="12"/>
        <v>-133.07860180241389</v>
      </c>
      <c r="AK6" s="6"/>
      <c r="AL6" s="6">
        <v>2000</v>
      </c>
      <c r="AM6" s="8">
        <f t="shared" si="13"/>
        <v>11498.624074836503</v>
      </c>
      <c r="AN6" s="8">
        <f t="shared" si="13"/>
        <v>2324.8512473997298</v>
      </c>
      <c r="AO6" s="8">
        <f t="shared" si="13"/>
        <v>13823.475322236378</v>
      </c>
      <c r="AP6" s="8">
        <f t="shared" si="13"/>
        <v>2563.5949058234323</v>
      </c>
      <c r="AQ6" s="8">
        <f t="shared" si="13"/>
        <v>16387.070228059809</v>
      </c>
    </row>
    <row r="7" spans="1:43" x14ac:dyDescent="0.3">
      <c r="A7">
        <v>1955</v>
      </c>
      <c r="B7">
        <v>728</v>
      </c>
      <c r="C7" s="3">
        <v>258946.05428653999</v>
      </c>
      <c r="D7" s="3">
        <v>528.25595550916398</v>
      </c>
      <c r="E7" s="3">
        <v>76738.9337900604</v>
      </c>
      <c r="F7" s="3">
        <v>184362.90856089999</v>
      </c>
      <c r="G7" s="3">
        <v>2684.0440199299801</v>
      </c>
      <c r="H7" s="3">
        <v>261101.842350961</v>
      </c>
      <c r="I7" s="2">
        <v>1.02796824249222E-2</v>
      </c>
      <c r="J7" s="2">
        <v>1.45584816429784E-2</v>
      </c>
      <c r="K7">
        <v>10</v>
      </c>
      <c r="L7" s="3">
        <v>3825.2920392760998</v>
      </c>
      <c r="M7" s="3">
        <v>26.0301072365585</v>
      </c>
      <c r="N7" s="3">
        <v>2718.7222215910501</v>
      </c>
      <c r="O7" s="3">
        <v>1513.3115</v>
      </c>
      <c r="P7" s="3">
        <v>432.77178955150799</v>
      </c>
      <c r="Q7" s="2">
        <v>0.28597667403671201</v>
      </c>
      <c r="R7">
        <f t="shared" si="0"/>
        <v>1.6768233227791605E-2</v>
      </c>
      <c r="S7">
        <f t="shared" si="1"/>
        <v>0.98972031757507706</v>
      </c>
      <c r="T7">
        <f t="shared" si="2"/>
        <v>0.29695684386165433</v>
      </c>
      <c r="U7">
        <v>0.62033462033462028</v>
      </c>
      <c r="V7">
        <v>0.57536642218137912</v>
      </c>
      <c r="W7">
        <v>8.4942084942084953E-2</v>
      </c>
      <c r="X7">
        <v>233.1</v>
      </c>
      <c r="Y7">
        <f t="shared" si="3"/>
        <v>3.4919206692185113E-3</v>
      </c>
      <c r="Z7">
        <v>0.23945612425146262</v>
      </c>
      <c r="AA7">
        <f t="shared" si="4"/>
        <v>4.1756923293962689E-3</v>
      </c>
      <c r="AB7">
        <f t="shared" si="5"/>
        <v>3.94776844267035E-3</v>
      </c>
      <c r="AC7">
        <v>14.819000000000001</v>
      </c>
      <c r="AD7">
        <f t="shared" si="6"/>
        <v>13.190618185054964</v>
      </c>
      <c r="AE7">
        <f t="shared" si="7"/>
        <v>1955</v>
      </c>
      <c r="AF7" s="3">
        <f t="shared" si="8"/>
        <v>16.343343686976826</v>
      </c>
      <c r="AG7">
        <f t="shared" si="9"/>
        <v>4.0047854323285668</v>
      </c>
      <c r="AH7">
        <f t="shared" si="10"/>
        <v>20.348129119308563</v>
      </c>
      <c r="AI7">
        <f t="shared" si="11"/>
        <v>3.2809060461005579</v>
      </c>
      <c r="AJ7">
        <f t="shared" si="12"/>
        <v>23.629035165409121</v>
      </c>
      <c r="AK7" s="6"/>
      <c r="AL7" s="6">
        <v>2005</v>
      </c>
      <c r="AM7" s="8">
        <f t="shared" si="13"/>
        <v>7027.320250182056</v>
      </c>
      <c r="AN7" s="8">
        <f t="shared" si="13"/>
        <v>2839.8852615826968</v>
      </c>
      <c r="AO7" s="8">
        <f t="shared" si="13"/>
        <v>9867.2055117649616</v>
      </c>
      <c r="AP7" s="8">
        <f t="shared" si="13"/>
        <v>2361.0876280282546</v>
      </c>
      <c r="AQ7" s="8">
        <f t="shared" si="13"/>
        <v>12228.293139793215</v>
      </c>
    </row>
    <row r="8" spans="1:43" x14ac:dyDescent="0.3">
      <c r="A8">
        <v>1956</v>
      </c>
      <c r="B8">
        <v>752</v>
      </c>
      <c r="C8" s="3">
        <v>287964.48338921799</v>
      </c>
      <c r="D8" s="3">
        <v>597.24878619949504</v>
      </c>
      <c r="E8" s="3">
        <v>83270.124931889193</v>
      </c>
      <c r="F8" s="3">
        <v>202942.80837499999</v>
      </c>
      <c r="G8" s="3">
        <v>-1154.3012961289901</v>
      </c>
      <c r="H8" s="3">
        <v>286212.93330688903</v>
      </c>
      <c r="I8" s="2">
        <v>-4.0330158486978603E-3</v>
      </c>
      <c r="J8" s="2">
        <v>-5.6878157219351104E-3</v>
      </c>
      <c r="K8">
        <v>10</v>
      </c>
      <c r="L8" s="3">
        <v>4030.9488598940702</v>
      </c>
      <c r="M8" s="3">
        <v>31.040620710715501</v>
      </c>
      <c r="N8" s="3">
        <v>2850.7473858037101</v>
      </c>
      <c r="O8" s="3">
        <v>1380.0787499999999</v>
      </c>
      <c r="P8" s="3">
        <v>230.91789662035799</v>
      </c>
      <c r="Q8" s="2">
        <v>0.16732226086399599</v>
      </c>
      <c r="R8">
        <f t="shared" si="0"/>
        <v>-4.5192362564049305E-3</v>
      </c>
      <c r="S8">
        <f t="shared" si="1"/>
        <v>1.0040330158486996</v>
      </c>
      <c r="T8">
        <f t="shared" si="2"/>
        <v>0.28976903037300733</v>
      </c>
      <c r="U8">
        <v>0.63254698120751696</v>
      </c>
      <c r="V8">
        <v>0.58838001781497162</v>
      </c>
      <c r="W8">
        <v>8.5965613754498196E-2</v>
      </c>
      <c r="X8">
        <v>250.1</v>
      </c>
      <c r="Y8">
        <f t="shared" si="3"/>
        <v>-1.3133692290780204E-3</v>
      </c>
      <c r="Z8">
        <v>0.23007755421283316</v>
      </c>
      <c r="AA8">
        <f t="shared" si="4"/>
        <v>-1.5914076005015593E-3</v>
      </c>
      <c r="AB8">
        <f t="shared" si="5"/>
        <v>-1.4987281433603795E-3</v>
      </c>
      <c r="AC8">
        <v>15.324</v>
      </c>
      <c r="AD8">
        <f t="shared" si="6"/>
        <v>13.640126396368329</v>
      </c>
      <c r="AE8">
        <f t="shared" si="7"/>
        <v>1956</v>
      </c>
      <c r="AF8" s="3">
        <f t="shared" si="8"/>
        <v>-12.84115726959199</v>
      </c>
      <c r="AG8">
        <f t="shared" si="9"/>
        <v>4.3786162154517276</v>
      </c>
      <c r="AH8">
        <f t="shared" si="10"/>
        <v>-8.462541054138045</v>
      </c>
      <c r="AI8">
        <f t="shared" si="11"/>
        <v>1.6929307684556332</v>
      </c>
      <c r="AJ8">
        <f t="shared" si="12"/>
        <v>-6.7696102856824121</v>
      </c>
      <c r="AK8" s="6"/>
      <c r="AL8" s="6">
        <v>2010</v>
      </c>
      <c r="AM8" s="8">
        <f t="shared" si="13"/>
        <v>6283.0401944407313</v>
      </c>
      <c r="AN8" s="8">
        <f t="shared" si="13"/>
        <v>3772.9320293830233</v>
      </c>
      <c r="AO8" s="8">
        <f t="shared" si="13"/>
        <v>10055.972223823826</v>
      </c>
      <c r="AP8" s="8">
        <f t="shared" si="13"/>
        <v>928.69576201417442</v>
      </c>
      <c r="AQ8" s="8">
        <f t="shared" si="13"/>
        <v>10984.667985838001</v>
      </c>
    </row>
    <row r="9" spans="1:43" x14ac:dyDescent="0.3">
      <c r="A9">
        <v>1957</v>
      </c>
      <c r="B9">
        <v>773</v>
      </c>
      <c r="C9" s="3">
        <v>317558.76150333299</v>
      </c>
      <c r="D9" s="3">
        <v>678.33373372388905</v>
      </c>
      <c r="E9" s="3">
        <v>91913.423055234205</v>
      </c>
      <c r="F9" s="3">
        <v>186810.56249030001</v>
      </c>
      <c r="G9" s="3">
        <v>-38156.442224074701</v>
      </c>
      <c r="H9" s="3">
        <v>278723.985545534</v>
      </c>
      <c r="I9" s="2">
        <v>-0.13689687361994601</v>
      </c>
      <c r="J9" s="2">
        <v>-0.204252060030363</v>
      </c>
      <c r="K9">
        <v>10</v>
      </c>
      <c r="L9" s="3">
        <v>4752.4496822306101</v>
      </c>
      <c r="M9" s="3">
        <v>21.182185110601601</v>
      </c>
      <c r="N9" s="3">
        <v>3304.2289458620598</v>
      </c>
      <c r="O9" s="3">
        <v>1658.3341250000001</v>
      </c>
      <c r="P9" s="3">
        <v>231.295573742062</v>
      </c>
      <c r="Q9" s="2">
        <v>0.139474651251033</v>
      </c>
      <c r="R9">
        <f t="shared" si="0"/>
        <v>-0.20122761543908702</v>
      </c>
      <c r="S9">
        <f t="shared" si="1"/>
        <v>1.1368968736199476</v>
      </c>
      <c r="T9">
        <f t="shared" si="2"/>
        <v>0.29005711618787872</v>
      </c>
      <c r="U9">
        <v>0.63622468475353466</v>
      </c>
      <c r="V9">
        <v>0.59101554194978811</v>
      </c>
      <c r="W9">
        <v>8.7122659533817357E-2</v>
      </c>
      <c r="X9">
        <v>261.7</v>
      </c>
      <c r="Y9">
        <f t="shared" si="3"/>
        <v>-4.406187395458739E-2</v>
      </c>
      <c r="Z9">
        <v>0.21408576717392769</v>
      </c>
      <c r="AA9">
        <f t="shared" si="4"/>
        <v>-5.4007599565518372E-2</v>
      </c>
      <c r="AB9">
        <f t="shared" si="5"/>
        <v>-5.0692357695208044E-2</v>
      </c>
      <c r="AC9">
        <v>15.832000000000001</v>
      </c>
      <c r="AD9">
        <f t="shared" si="6"/>
        <v>14.092304953491476</v>
      </c>
      <c r="AE9">
        <f t="shared" si="7"/>
        <v>1957</v>
      </c>
      <c r="AF9" s="3">
        <f t="shared" si="8"/>
        <v>-275.57433710073911</v>
      </c>
      <c r="AG9">
        <f t="shared" si="9"/>
        <v>4.8135045044978719</v>
      </c>
      <c r="AH9">
        <f t="shared" si="10"/>
        <v>-270.76083259623999</v>
      </c>
      <c r="AI9">
        <f t="shared" si="11"/>
        <v>1.6412898706450199</v>
      </c>
      <c r="AJ9">
        <f t="shared" si="12"/>
        <v>-269.11954272559495</v>
      </c>
      <c r="AK9" s="6"/>
      <c r="AL9" s="6">
        <v>2015</v>
      </c>
      <c r="AM9" s="8">
        <f t="shared" si="13"/>
        <v>10401.347738953647</v>
      </c>
      <c r="AN9" s="8">
        <f t="shared" si="13"/>
        <v>5149.0909596947722</v>
      </c>
      <c r="AO9" s="8">
        <f t="shared" si="13"/>
        <v>15550.438698648293</v>
      </c>
      <c r="AP9" s="8">
        <f t="shared" si="13"/>
        <v>1692.9889142336597</v>
      </c>
      <c r="AQ9" s="8">
        <f t="shared" si="13"/>
        <v>17243.427612881955</v>
      </c>
    </row>
    <row r="10" spans="1:43" x14ac:dyDescent="0.3">
      <c r="A10">
        <v>1958</v>
      </c>
      <c r="B10">
        <v>849</v>
      </c>
      <c r="C10" s="3">
        <v>340253.47053714801</v>
      </c>
      <c r="D10" s="3">
        <v>751.66145109676802</v>
      </c>
      <c r="E10" s="3">
        <v>99053.978082960602</v>
      </c>
      <c r="F10" s="3">
        <v>263747.49102092802</v>
      </c>
      <c r="G10" s="3">
        <v>23299.660017837301</v>
      </c>
      <c r="H10" s="3">
        <v>362801.46910388803</v>
      </c>
      <c r="I10" s="2">
        <v>6.4221515076515398E-2</v>
      </c>
      <c r="J10" s="2">
        <v>8.8340783556452807E-2</v>
      </c>
      <c r="K10">
        <v>10</v>
      </c>
      <c r="L10" s="3">
        <v>4458.78494409207</v>
      </c>
      <c r="M10" s="3">
        <v>16.576505107300299</v>
      </c>
      <c r="N10" s="3">
        <v>2972.9596856774301</v>
      </c>
      <c r="O10" s="3">
        <v>2098.4407500000002</v>
      </c>
      <c r="P10" s="3">
        <v>629.19199669265799</v>
      </c>
      <c r="Q10" s="2">
        <v>0.29983786613591901</v>
      </c>
      <c r="R10">
        <f t="shared" si="0"/>
        <v>9.0010224550469253E-2</v>
      </c>
      <c r="S10">
        <f t="shared" si="1"/>
        <v>0.93577848492348603</v>
      </c>
      <c r="T10">
        <f t="shared" si="2"/>
        <v>0.29176274008558833</v>
      </c>
      <c r="U10">
        <v>0.63862928348909653</v>
      </c>
      <c r="V10">
        <v>0.5903567485106338</v>
      </c>
      <c r="W10">
        <v>8.9953271028037379E-2</v>
      </c>
      <c r="X10">
        <v>256.8</v>
      </c>
      <c r="Y10">
        <f t="shared" si="3"/>
        <v>2.0530974900008141E-2</v>
      </c>
      <c r="Z10">
        <v>0.20256072847732301</v>
      </c>
      <c r="AA10">
        <f t="shared" si="4"/>
        <v>2.5625208673541802E-2</v>
      </c>
      <c r="AB10">
        <f t="shared" si="5"/>
        <v>2.3927130749030585E-2</v>
      </c>
      <c r="AC10">
        <v>16.192</v>
      </c>
      <c r="AD10">
        <f t="shared" si="6"/>
        <v>14.412746450665361</v>
      </c>
      <c r="AE10">
        <f t="shared" si="7"/>
        <v>1958</v>
      </c>
      <c r="AF10" s="3">
        <f t="shared" si="8"/>
        <v>156.44484306944619</v>
      </c>
      <c r="AG10">
        <f t="shared" si="9"/>
        <v>5.2152548001152672</v>
      </c>
      <c r="AH10">
        <f t="shared" si="10"/>
        <v>161.66009786956099</v>
      </c>
      <c r="AI10">
        <f t="shared" si="11"/>
        <v>4.3655246336732132</v>
      </c>
      <c r="AJ10">
        <f t="shared" si="12"/>
        <v>166.02562250323419</v>
      </c>
      <c r="AK10" s="6"/>
      <c r="AL10" s="6">
        <v>2019</v>
      </c>
      <c r="AM10" s="8">
        <f t="shared" si="13"/>
        <v>15623.365820816796</v>
      </c>
      <c r="AN10" s="8">
        <f t="shared" si="13"/>
        <v>6415.2326556209191</v>
      </c>
      <c r="AO10" s="8">
        <f t="shared" si="13"/>
        <v>22038.598476437597</v>
      </c>
      <c r="AP10" s="8">
        <f t="shared" si="13"/>
        <v>3064.9512536263096</v>
      </c>
      <c r="AQ10" s="8">
        <f t="shared" si="13"/>
        <v>25103.549730063907</v>
      </c>
    </row>
    <row r="11" spans="1:43" x14ac:dyDescent="0.3">
      <c r="A11">
        <v>1959</v>
      </c>
      <c r="B11">
        <v>864</v>
      </c>
      <c r="C11" s="3">
        <v>361010.37699523597</v>
      </c>
      <c r="D11" s="3">
        <v>985.28418819552803</v>
      </c>
      <c r="E11" s="3">
        <v>107399.024786443</v>
      </c>
      <c r="F11" s="3">
        <v>297448.31762569299</v>
      </c>
      <c r="G11" s="3">
        <v>44822.249605094199</v>
      </c>
      <c r="H11" s="3">
        <v>404847.34241213498</v>
      </c>
      <c r="I11" s="2">
        <v>0.1107139529138</v>
      </c>
      <c r="J11" s="2">
        <v>0.150689201952382</v>
      </c>
      <c r="K11">
        <v>37</v>
      </c>
      <c r="L11" s="3">
        <v>75468.901942741504</v>
      </c>
      <c r="M11" s="3">
        <v>13.2012736225574</v>
      </c>
      <c r="N11" s="3">
        <v>71751.488498944396</v>
      </c>
      <c r="O11" s="3">
        <v>11540.909374999999</v>
      </c>
      <c r="P11" s="3">
        <v>7836.6972048254102</v>
      </c>
      <c r="Q11" s="2">
        <v>0.67903636968169301</v>
      </c>
      <c r="R11">
        <f t="shared" si="0"/>
        <v>0.17042324524084948</v>
      </c>
      <c r="S11">
        <f t="shared" si="1"/>
        <v>0.88928604708619907</v>
      </c>
      <c r="T11">
        <f t="shared" si="2"/>
        <v>0.29830983154278284</v>
      </c>
      <c r="U11">
        <v>0.62734864300626314</v>
      </c>
      <c r="V11">
        <v>0.58068042694683164</v>
      </c>
      <c r="W11">
        <v>8.9074460681976358E-2</v>
      </c>
      <c r="X11">
        <v>287.39999999999998</v>
      </c>
      <c r="Y11">
        <f t="shared" si="3"/>
        <v>3.6562741821076744E-2</v>
      </c>
      <c r="Z11">
        <v>0.19899025032630177</v>
      </c>
      <c r="AA11">
        <f t="shared" si="4"/>
        <v>4.4884203443795997E-2</v>
      </c>
      <c r="AB11">
        <f t="shared" si="5"/>
        <v>4.2110382902889577E-2</v>
      </c>
      <c r="AC11">
        <v>16.414000000000001</v>
      </c>
      <c r="AD11">
        <f t="shared" si="6"/>
        <v>14.610352040589257</v>
      </c>
      <c r="AE11">
        <f t="shared" si="7"/>
        <v>1959</v>
      </c>
      <c r="AF11" s="3">
        <f t="shared" si="8"/>
        <v>300.04044594624287</v>
      </c>
      <c r="AG11">
        <f t="shared" si="9"/>
        <v>6.7437402292449491</v>
      </c>
      <c r="AH11">
        <f t="shared" si="10"/>
        <v>306.78418617547874</v>
      </c>
      <c r="AI11">
        <f t="shared" si="11"/>
        <v>53.637976573419685</v>
      </c>
      <c r="AJ11">
        <f t="shared" si="12"/>
        <v>360.42216274889842</v>
      </c>
      <c r="AK11" s="6"/>
      <c r="AL11" s="7"/>
      <c r="AM11" s="8">
        <v>2</v>
      </c>
      <c r="AN11" s="8">
        <v>3</v>
      </c>
      <c r="AO11" s="8">
        <v>4</v>
      </c>
      <c r="AP11" s="8">
        <v>5</v>
      </c>
      <c r="AQ11" s="8">
        <v>6</v>
      </c>
    </row>
    <row r="12" spans="1:43" x14ac:dyDescent="0.3">
      <c r="A12">
        <v>1960</v>
      </c>
      <c r="B12">
        <v>1286</v>
      </c>
      <c r="C12" s="3">
        <v>386653.41407364898</v>
      </c>
      <c r="D12" s="3">
        <v>1149.90265566842</v>
      </c>
      <c r="E12" s="3">
        <v>116131.642757661</v>
      </c>
      <c r="F12" s="3">
        <v>310901.54438132001</v>
      </c>
      <c r="G12" s="3">
        <v>41529.675721000902</v>
      </c>
      <c r="H12" s="3">
        <v>427033.18713898101</v>
      </c>
      <c r="I12" s="2">
        <v>9.7251635169715203E-2</v>
      </c>
      <c r="J12" s="2">
        <v>0.13357822266094899</v>
      </c>
      <c r="K12">
        <v>61</v>
      </c>
      <c r="L12" s="3">
        <v>105221.167726386</v>
      </c>
      <c r="M12" s="3">
        <v>17.301772406811299</v>
      </c>
      <c r="N12" s="3">
        <v>94041.129749983098</v>
      </c>
      <c r="O12" s="3">
        <v>13476.453572099999</v>
      </c>
      <c r="P12" s="3">
        <v>2313.7173681037798</v>
      </c>
      <c r="Q12" s="2">
        <v>0.171685922837579</v>
      </c>
      <c r="R12">
        <f t="shared" si="0"/>
        <v>0.13516142699481271</v>
      </c>
      <c r="S12">
        <f t="shared" si="1"/>
        <v>0.90274836483028575</v>
      </c>
      <c r="T12">
        <f t="shared" si="2"/>
        <v>0.30124665357910518</v>
      </c>
      <c r="U12">
        <v>0.63587862620873625</v>
      </c>
      <c r="V12">
        <v>0.587433464810726</v>
      </c>
      <c r="W12">
        <v>9.2697565855285102E-2</v>
      </c>
      <c r="X12">
        <v>299.89999999999998</v>
      </c>
      <c r="Y12">
        <f t="shared" si="3"/>
        <v>3.1107780307781909E-2</v>
      </c>
      <c r="Z12">
        <v>0.16424679221118876</v>
      </c>
      <c r="AA12">
        <f t="shared" si="4"/>
        <v>3.8608449900792687E-2</v>
      </c>
      <c r="AB12">
        <f t="shared" si="5"/>
        <v>3.6108226703122429E-2</v>
      </c>
      <c r="AC12">
        <v>16.638000000000002</v>
      </c>
      <c r="AD12">
        <f t="shared" si="6"/>
        <v>14.809737861053007</v>
      </c>
      <c r="AE12">
        <f t="shared" si="7"/>
        <v>1960</v>
      </c>
      <c r="AF12" s="3">
        <f t="shared" si="8"/>
        <v>272.65690618011342</v>
      </c>
      <c r="AG12">
        <f t="shared" si="9"/>
        <v>7.7645037775615249</v>
      </c>
      <c r="AH12">
        <f t="shared" si="10"/>
        <v>280.42140995767801</v>
      </c>
      <c r="AI12">
        <f t="shared" si="11"/>
        <v>15.622946130521646</v>
      </c>
      <c r="AJ12">
        <f t="shared" si="12"/>
        <v>296.04435608819966</v>
      </c>
    </row>
    <row r="13" spans="1:43" x14ac:dyDescent="0.3">
      <c r="A13">
        <v>1961</v>
      </c>
      <c r="B13">
        <v>1440</v>
      </c>
      <c r="C13" s="3">
        <v>408877.02687306999</v>
      </c>
      <c r="D13" s="3">
        <v>1571.2368286399301</v>
      </c>
      <c r="E13" s="3">
        <v>127093.072573108</v>
      </c>
      <c r="F13" s="3">
        <v>389107.21090186201</v>
      </c>
      <c r="G13" s="3">
        <v>108894.49343053999</v>
      </c>
      <c r="H13" s="3">
        <v>516200.28347497003</v>
      </c>
      <c r="I13" s="2">
        <v>0.21095395898948699</v>
      </c>
      <c r="J13" s="2">
        <v>0.27985729994092801</v>
      </c>
      <c r="K13">
        <v>65</v>
      </c>
      <c r="L13" s="3">
        <v>121602.697145247</v>
      </c>
      <c r="M13" s="3">
        <v>38.2915513006661</v>
      </c>
      <c r="N13" s="3">
        <v>108869.22686794501</v>
      </c>
      <c r="O13" s="3">
        <v>20812.267166152498</v>
      </c>
      <c r="P13" s="3">
        <v>8117.0884401514604</v>
      </c>
      <c r="Q13" s="2">
        <v>0.39001461855883102</v>
      </c>
      <c r="R13">
        <f t="shared" si="0"/>
        <v>0.2854501630958769</v>
      </c>
      <c r="S13">
        <f t="shared" si="1"/>
        <v>0.78904604101051379</v>
      </c>
      <c r="T13">
        <f t="shared" si="2"/>
        <v>0.31203355238147812</v>
      </c>
      <c r="U13">
        <v>0.63362487852283766</v>
      </c>
      <c r="V13">
        <v>0.58379341058720069</v>
      </c>
      <c r="W13">
        <v>9.3618399740848721E-2</v>
      </c>
      <c r="X13">
        <v>308.7</v>
      </c>
      <c r="Y13">
        <f t="shared" si="3"/>
        <v>6.8051255734549509E-2</v>
      </c>
      <c r="Z13">
        <v>0.15808200491223279</v>
      </c>
      <c r="AA13">
        <f t="shared" si="4"/>
        <v>8.4751502368021397E-2</v>
      </c>
      <c r="AB13">
        <f t="shared" si="5"/>
        <v>7.9184753490197435E-2</v>
      </c>
      <c r="AC13">
        <v>16.815000000000001</v>
      </c>
      <c r="AD13">
        <f t="shared" si="6"/>
        <v>14.967288263830167</v>
      </c>
      <c r="AE13">
        <f t="shared" si="7"/>
        <v>1961</v>
      </c>
      <c r="AF13" s="3">
        <f t="shared" si="8"/>
        <v>717.05211197980725</v>
      </c>
      <c r="AG13">
        <f t="shared" si="9"/>
        <v>10.497805620788162</v>
      </c>
      <c r="AH13">
        <f t="shared" si="10"/>
        <v>727.54991760059556</v>
      </c>
      <c r="AI13">
        <f t="shared" si="11"/>
        <v>54.23219154378922</v>
      </c>
      <c r="AJ13">
        <f t="shared" si="12"/>
        <v>781.78210914438478</v>
      </c>
      <c r="AK13" s="6"/>
      <c r="AL13" s="6" t="s">
        <v>37</v>
      </c>
      <c r="AM13" s="7"/>
    </row>
    <row r="14" spans="1:43" x14ac:dyDescent="0.3">
      <c r="A14">
        <v>1962</v>
      </c>
      <c r="B14">
        <v>1636</v>
      </c>
      <c r="C14" s="3">
        <v>438290.75003926002</v>
      </c>
      <c r="D14" s="3">
        <v>1771.3379668001501</v>
      </c>
      <c r="E14" s="3">
        <v>140285.69257467901</v>
      </c>
      <c r="F14" s="3">
        <v>354212.433372578</v>
      </c>
      <c r="G14" s="3">
        <v>57978.713874795198</v>
      </c>
      <c r="H14" s="3">
        <v>494498.12594725599</v>
      </c>
      <c r="I14" s="2">
        <v>0.117247590703669</v>
      </c>
      <c r="J14" s="2">
        <v>0.16368345211024901</v>
      </c>
      <c r="K14">
        <v>75</v>
      </c>
      <c r="L14" s="3">
        <v>133775.51459500901</v>
      </c>
      <c r="M14" s="3">
        <v>46.519874766283799</v>
      </c>
      <c r="N14" s="3">
        <v>119148.50475453401</v>
      </c>
      <c r="O14" s="3">
        <v>19874.990585244901</v>
      </c>
      <c r="P14" s="3">
        <v>5294.5006195365904</v>
      </c>
      <c r="Q14" s="2">
        <v>0.26639009446712397</v>
      </c>
      <c r="R14">
        <f t="shared" si="0"/>
        <v>0.16914018072274364</v>
      </c>
      <c r="S14">
        <f t="shared" si="1"/>
        <v>0.88275240929632925</v>
      </c>
      <c r="T14">
        <f t="shared" si="2"/>
        <v>0.3213733197079271</v>
      </c>
      <c r="U14">
        <v>0.62797619047619047</v>
      </c>
      <c r="V14">
        <v>0.57749937632234694</v>
      </c>
      <c r="W14">
        <v>9.285714285714286E-2</v>
      </c>
      <c r="X14">
        <v>336</v>
      </c>
      <c r="Y14">
        <f t="shared" si="3"/>
        <v>3.8649903917375938E-2</v>
      </c>
      <c r="Z14">
        <v>0.17528902051438777</v>
      </c>
      <c r="AA14">
        <f t="shared" si="4"/>
        <v>4.7789341303247024E-2</v>
      </c>
      <c r="AB14">
        <f t="shared" si="5"/>
        <v>4.4742862174623331E-2</v>
      </c>
      <c r="AC14">
        <v>17.02</v>
      </c>
      <c r="AD14">
        <f t="shared" si="6"/>
        <v>15.149761894165293</v>
      </c>
      <c r="AE14">
        <f t="shared" si="7"/>
        <v>1962</v>
      </c>
      <c r="AF14" s="3">
        <f t="shared" si="8"/>
        <v>371.01161259600036</v>
      </c>
      <c r="AG14">
        <f t="shared" si="9"/>
        <v>11.6921835417252</v>
      </c>
      <c r="AH14">
        <f t="shared" si="10"/>
        <v>382.70379613771257</v>
      </c>
      <c r="AI14">
        <f t="shared" si="11"/>
        <v>34.947748067088035</v>
      </c>
      <c r="AJ14">
        <f t="shared" si="12"/>
        <v>417.65154420480059</v>
      </c>
      <c r="AL14" s="6">
        <v>1980</v>
      </c>
      <c r="AM14" s="8">
        <v>2019</v>
      </c>
    </row>
    <row r="15" spans="1:43" x14ac:dyDescent="0.3">
      <c r="A15">
        <v>1963</v>
      </c>
      <c r="B15">
        <v>1775</v>
      </c>
      <c r="C15" s="3">
        <v>465564.41007216799</v>
      </c>
      <c r="D15" s="3">
        <v>2165.3765319262202</v>
      </c>
      <c r="E15" s="3">
        <v>151827.497747213</v>
      </c>
      <c r="F15" s="3">
        <v>417324.17168733099</v>
      </c>
      <c r="G15" s="3">
        <v>105752.63589430301</v>
      </c>
      <c r="H15" s="3">
        <v>569151.669434543</v>
      </c>
      <c r="I15" s="2">
        <v>0.185807477292247</v>
      </c>
      <c r="J15" s="2">
        <v>0.253406447718383</v>
      </c>
      <c r="K15">
        <v>105</v>
      </c>
      <c r="L15" s="3">
        <v>158753.01457162801</v>
      </c>
      <c r="M15" s="3">
        <v>47.242706219174799</v>
      </c>
      <c r="N15" s="3">
        <v>141849.009340686</v>
      </c>
      <c r="O15" s="3">
        <v>23716.405829288498</v>
      </c>
      <c r="P15" s="3">
        <v>6859.6433045653102</v>
      </c>
      <c r="Q15" s="2">
        <v>0.28923620863723098</v>
      </c>
      <c r="R15">
        <f t="shared" si="0"/>
        <v>0.25533314833060866</v>
      </c>
      <c r="S15">
        <f t="shared" si="1"/>
        <v>0.81419252270775666</v>
      </c>
      <c r="T15">
        <f t="shared" si="2"/>
        <v>0.32763878808139169</v>
      </c>
      <c r="U15">
        <v>0.62311135982092891</v>
      </c>
      <c r="V15">
        <v>0.57255061407865537</v>
      </c>
      <c r="W15">
        <v>9.2893116955791846E-2</v>
      </c>
      <c r="X15">
        <v>357.4</v>
      </c>
      <c r="Y15">
        <f t="shared" si="3"/>
        <v>6.2163056348795834E-2</v>
      </c>
      <c r="Z15">
        <v>0.18225690887926049</v>
      </c>
      <c r="AA15">
        <f t="shared" si="4"/>
        <v>7.661795373017978E-2</v>
      </c>
      <c r="AB15">
        <f t="shared" si="5"/>
        <v>7.1799654603051793E-2</v>
      </c>
      <c r="AC15">
        <v>17.215</v>
      </c>
      <c r="AD15">
        <f t="shared" si="6"/>
        <v>15.323334371801147</v>
      </c>
      <c r="AE15">
        <f t="shared" si="7"/>
        <v>1963</v>
      </c>
      <c r="AF15" s="3">
        <f t="shared" si="8"/>
        <v>676.00991304479385</v>
      </c>
      <c r="AG15">
        <f t="shared" si="9"/>
        <v>14.131235926764521</v>
      </c>
      <c r="AH15">
        <f t="shared" si="10"/>
        <v>690.14114897156389</v>
      </c>
      <c r="AI15">
        <f t="shared" si="11"/>
        <v>44.765996343385993</v>
      </c>
      <c r="AJ15">
        <f t="shared" si="12"/>
        <v>734.90714531494984</v>
      </c>
      <c r="AK15" s="6" t="s">
        <v>38</v>
      </c>
      <c r="AL15" s="8">
        <f>H32/(AD32/100)</f>
        <v>6729664.6038997294</v>
      </c>
      <c r="AM15" s="8">
        <f>H71/(AD71/100)</f>
        <v>42976933.125692703</v>
      </c>
      <c r="AN15">
        <f>(AM15/AL15)^(1/(AM$14-AL$14))-1</f>
        <v>4.8690251273890706E-2</v>
      </c>
    </row>
    <row r="16" spans="1:43" x14ac:dyDescent="0.3">
      <c r="A16">
        <v>1964</v>
      </c>
      <c r="B16">
        <v>1900</v>
      </c>
      <c r="C16" s="3">
        <v>513531.12619626598</v>
      </c>
      <c r="D16" s="3">
        <v>2672.50784347936</v>
      </c>
      <c r="E16" s="3">
        <v>174058.57412312101</v>
      </c>
      <c r="F16" s="3">
        <v>484708.92839695298</v>
      </c>
      <c r="G16" s="3">
        <v>147908.884167287</v>
      </c>
      <c r="H16" s="3">
        <v>658767.50252007402</v>
      </c>
      <c r="I16" s="2">
        <v>0.22452365000014499</v>
      </c>
      <c r="J16" s="2">
        <v>0.30514990647367801</v>
      </c>
      <c r="K16">
        <v>115</v>
      </c>
      <c r="L16" s="3">
        <v>177850.39129627301</v>
      </c>
      <c r="M16" s="3">
        <v>50.2721529123382</v>
      </c>
      <c r="N16" s="3">
        <v>159314.51626544</v>
      </c>
      <c r="O16" s="3">
        <v>25322.653407627</v>
      </c>
      <c r="P16" s="3">
        <v>6837.0505297058498</v>
      </c>
      <c r="Q16" s="2">
        <v>0.26999739796804201</v>
      </c>
      <c r="R16">
        <f t="shared" si="0"/>
        <v>0.30340461300352217</v>
      </c>
      <c r="S16">
        <f t="shared" si="1"/>
        <v>0.77547634999985404</v>
      </c>
      <c r="T16">
        <f t="shared" si="2"/>
        <v>0.34071770127781298</v>
      </c>
      <c r="U16">
        <v>0.61968911917098446</v>
      </c>
      <c r="V16">
        <v>0.56980149645452449</v>
      </c>
      <c r="W16">
        <v>9.2227979274611405E-2</v>
      </c>
      <c r="X16">
        <v>386</v>
      </c>
      <c r="Y16">
        <f t="shared" si="3"/>
        <v>7.5882375701757002E-2</v>
      </c>
      <c r="Z16">
        <v>0.19721805522472463</v>
      </c>
      <c r="AA16">
        <f t="shared" si="4"/>
        <v>9.3711366628171366E-2</v>
      </c>
      <c r="AB16">
        <f t="shared" si="5"/>
        <v>8.7768369652699907E-2</v>
      </c>
      <c r="AC16">
        <v>17.477</v>
      </c>
      <c r="AD16">
        <f t="shared" si="6"/>
        <v>15.556544572522141</v>
      </c>
      <c r="AE16">
        <f t="shared" si="7"/>
        <v>1964</v>
      </c>
      <c r="AF16" s="3">
        <f t="shared" si="8"/>
        <v>933.60306105728773</v>
      </c>
      <c r="AG16">
        <f t="shared" si="9"/>
        <v>17.179315310161282</v>
      </c>
      <c r="AH16">
        <f t="shared" si="10"/>
        <v>950.78237636744643</v>
      </c>
      <c r="AI16">
        <f t="shared" si="11"/>
        <v>43.949673385581271</v>
      </c>
      <c r="AJ16">
        <f t="shared" si="12"/>
        <v>994.7320497530277</v>
      </c>
      <c r="AK16" s="6" t="s">
        <v>39</v>
      </c>
      <c r="AL16" s="8">
        <f>(C32-D32)/(AD32/100)</f>
        <v>8685083.1181821432</v>
      </c>
      <c r="AM16" s="8">
        <f>(C71-D71)/(AD71/100)</f>
        <v>20938334.649254978</v>
      </c>
      <c r="AN16">
        <f>(AM16/AL16)^(1/(AM$14-AL$14))-1</f>
        <v>2.2819934034212119E-2</v>
      </c>
    </row>
    <row r="17" spans="1:40" x14ac:dyDescent="0.3">
      <c r="A17">
        <v>1965</v>
      </c>
      <c r="B17">
        <v>2000</v>
      </c>
      <c r="C17" s="3">
        <v>559717.14095319901</v>
      </c>
      <c r="D17" s="3">
        <v>3369.9917816509701</v>
      </c>
      <c r="E17" s="3">
        <v>197026.090662</v>
      </c>
      <c r="F17" s="3">
        <v>542698.72093558998</v>
      </c>
      <c r="G17" s="3">
        <v>183377.662426041</v>
      </c>
      <c r="H17" s="3">
        <v>739724.81159758905</v>
      </c>
      <c r="I17" s="2">
        <v>0.24789983998238399</v>
      </c>
      <c r="J17" s="2">
        <v>0.33789956628220102</v>
      </c>
      <c r="K17">
        <v>132</v>
      </c>
      <c r="L17" s="3">
        <v>209806.84286284499</v>
      </c>
      <c r="M17" s="3">
        <v>133.79155767292701</v>
      </c>
      <c r="N17" s="3">
        <v>184402.14535248201</v>
      </c>
      <c r="O17" s="3">
        <v>26151.4020013105</v>
      </c>
      <c r="P17" s="3">
        <v>880.49604862026001</v>
      </c>
      <c r="Q17" s="2">
        <v>3.3669171869872797E-2</v>
      </c>
      <c r="R17">
        <f t="shared" si="0"/>
        <v>0.3239133667113579</v>
      </c>
      <c r="S17">
        <f t="shared" si="1"/>
        <v>0.7521001600176167</v>
      </c>
      <c r="T17">
        <f t="shared" si="2"/>
        <v>0.35414235689962625</v>
      </c>
      <c r="U17">
        <v>0.61326097215667763</v>
      </c>
      <c r="V17">
        <v>0.5636340468949087</v>
      </c>
      <c r="W17">
        <v>8.919301557338366E-2</v>
      </c>
      <c r="X17">
        <v>423.8</v>
      </c>
      <c r="Y17">
        <f t="shared" si="3"/>
        <v>8.6064115660324514E-2</v>
      </c>
      <c r="Z17">
        <v>0.21480500807103597</v>
      </c>
      <c r="AA17">
        <f t="shared" si="4"/>
        <v>0.10559007638532902</v>
      </c>
      <c r="AB17">
        <f t="shared" si="5"/>
        <v>9.9081422810327516E-2</v>
      </c>
      <c r="AC17">
        <v>17.797999999999998</v>
      </c>
      <c r="AD17">
        <f t="shared" si="6"/>
        <v>15.842271574168853</v>
      </c>
      <c r="AE17">
        <f t="shared" si="7"/>
        <v>1965</v>
      </c>
      <c r="AF17" s="3">
        <f t="shared" si="8"/>
        <v>1136.2491155491689</v>
      </c>
      <c r="AG17">
        <f t="shared" si="9"/>
        <v>21.272150056724254</v>
      </c>
      <c r="AH17">
        <f t="shared" si="10"/>
        <v>1157.521265605887</v>
      </c>
      <c r="AI17">
        <f t="shared" si="11"/>
        <v>5.5578901327252002</v>
      </c>
      <c r="AJ17">
        <f t="shared" si="12"/>
        <v>1163.0791557386121</v>
      </c>
      <c r="AN17">
        <f>AN15-AN16</f>
        <v>2.5870317239678586E-2</v>
      </c>
    </row>
    <row r="18" spans="1:40" x14ac:dyDescent="0.3">
      <c r="A18">
        <v>1966</v>
      </c>
      <c r="B18">
        <v>2142</v>
      </c>
      <c r="C18" s="3">
        <v>635334.19906831405</v>
      </c>
      <c r="D18" s="3">
        <v>4116.8046987028702</v>
      </c>
      <c r="E18" s="3">
        <v>233891.23104627</v>
      </c>
      <c r="F18" s="3">
        <v>503752.64085346297</v>
      </c>
      <c r="G18" s="3">
        <v>106426.477530121</v>
      </c>
      <c r="H18" s="3">
        <v>737643.87189973402</v>
      </c>
      <c r="I18" s="2">
        <v>0.144278942162198</v>
      </c>
      <c r="J18" s="2">
        <v>0.211267334201588</v>
      </c>
      <c r="K18">
        <v>144</v>
      </c>
      <c r="L18" s="3">
        <v>231949.819457573</v>
      </c>
      <c r="M18" s="3">
        <v>141.92757944561001</v>
      </c>
      <c r="N18" s="3">
        <v>204772.493909365</v>
      </c>
      <c r="O18" s="3">
        <v>24824.927779048699</v>
      </c>
      <c r="P18" s="3">
        <v>-2210.4701897136601</v>
      </c>
      <c r="Q18" s="2">
        <v>-8.9042361346936605E-2</v>
      </c>
      <c r="R18">
        <f t="shared" si="0"/>
        <v>0.19716312898034177</v>
      </c>
      <c r="S18">
        <f t="shared" si="1"/>
        <v>0.85572105783780017</v>
      </c>
      <c r="T18">
        <f t="shared" si="2"/>
        <v>0.37053990135974346</v>
      </c>
      <c r="U18">
        <v>0.62029671038486345</v>
      </c>
      <c r="V18">
        <v>0.57122727898314563</v>
      </c>
      <c r="W18">
        <v>8.3637927327456452E-2</v>
      </c>
      <c r="X18">
        <v>465.1</v>
      </c>
      <c r="Y18">
        <f t="shared" si="3"/>
        <v>4.979568293687478E-2</v>
      </c>
      <c r="Z18">
        <v>0.20943411384103372</v>
      </c>
      <c r="AA18">
        <f t="shared" si="4"/>
        <v>6.1544301892027593E-2</v>
      </c>
      <c r="AB18">
        <f t="shared" si="5"/>
        <v>5.7628095573643318E-2</v>
      </c>
      <c r="AC18">
        <v>18.295999999999999</v>
      </c>
      <c r="AD18">
        <f t="shared" si="6"/>
        <v>16.285548978592725</v>
      </c>
      <c r="AE18">
        <f t="shared" si="7"/>
        <v>1966</v>
      </c>
      <c r="AF18" s="3">
        <f t="shared" si="8"/>
        <v>628.22366606065589</v>
      </c>
      <c r="AG18">
        <f t="shared" si="9"/>
        <v>25.278881934618166</v>
      </c>
      <c r="AH18">
        <f t="shared" si="10"/>
        <v>653.5025479952692</v>
      </c>
      <c r="AI18">
        <f t="shared" si="11"/>
        <v>-13.573200342336094</v>
      </c>
      <c r="AJ18">
        <f t="shared" si="12"/>
        <v>639.92934765293307</v>
      </c>
    </row>
    <row r="19" spans="1:40" x14ac:dyDescent="0.3">
      <c r="A19">
        <v>1967</v>
      </c>
      <c r="B19">
        <v>2225</v>
      </c>
      <c r="C19" s="3">
        <v>714789.17934181599</v>
      </c>
      <c r="D19" s="3">
        <v>5366.6801957219996</v>
      </c>
      <c r="E19" s="3">
        <v>268903.57606621698</v>
      </c>
      <c r="F19" s="3">
        <v>624532.40320230799</v>
      </c>
      <c r="G19" s="3">
        <v>184013.480122432</v>
      </c>
      <c r="H19" s="3">
        <v>893435.97926852596</v>
      </c>
      <c r="I19" s="2">
        <v>0.20596157351205799</v>
      </c>
      <c r="J19" s="2">
        <v>0.29464200604948199</v>
      </c>
      <c r="K19">
        <v>146</v>
      </c>
      <c r="L19" s="3">
        <v>265716.565089387</v>
      </c>
      <c r="M19" s="3">
        <v>159.21672482077199</v>
      </c>
      <c r="N19" s="3">
        <v>236237.04511031701</v>
      </c>
      <c r="O19" s="3">
        <v>28287.6927187414</v>
      </c>
      <c r="P19" s="3">
        <v>-1032.6105355076299</v>
      </c>
      <c r="Q19" s="2">
        <v>-3.6503879824157599E-2</v>
      </c>
      <c r="R19">
        <f t="shared" si="0"/>
        <v>0.28029294859368675</v>
      </c>
      <c r="S19">
        <f t="shared" si="1"/>
        <v>0.7940384264879421</v>
      </c>
      <c r="T19">
        <f t="shared" si="2"/>
        <v>0.37904573986571671</v>
      </c>
      <c r="U19">
        <v>0.62785016286644946</v>
      </c>
      <c r="V19">
        <v>0.57794869802522242</v>
      </c>
      <c r="W19">
        <v>8.4283387622149833E-2</v>
      </c>
      <c r="X19">
        <v>491.2</v>
      </c>
      <c r="Y19">
        <f t="shared" si="3"/>
        <v>6.9567211121953243E-2</v>
      </c>
      <c r="Z19">
        <v>0.19893479750250753</v>
      </c>
      <c r="AA19">
        <f t="shared" si="4"/>
        <v>8.7414984844549265E-2</v>
      </c>
      <c r="AB19">
        <f t="shared" si="5"/>
        <v>8.1465726937017258E-2</v>
      </c>
      <c r="AC19">
        <v>18.827000000000002</v>
      </c>
      <c r="AD19">
        <f t="shared" si="6"/>
        <v>16.758200186924206</v>
      </c>
      <c r="AE19">
        <f t="shared" si="7"/>
        <v>1967</v>
      </c>
      <c r="AF19" s="3">
        <f t="shared" si="8"/>
        <v>1066.0261718683873</v>
      </c>
      <c r="AG19">
        <f t="shared" si="9"/>
        <v>32.024203887416377</v>
      </c>
      <c r="AH19">
        <f t="shared" si="10"/>
        <v>1098.0503757558095</v>
      </c>
      <c r="AI19">
        <f t="shared" si="11"/>
        <v>-6.1618224152336909</v>
      </c>
      <c r="AJ19">
        <f t="shared" si="12"/>
        <v>1091.8885533405758</v>
      </c>
    </row>
    <row r="20" spans="1:40" x14ac:dyDescent="0.3">
      <c r="A20">
        <v>1968</v>
      </c>
      <c r="B20">
        <v>2659</v>
      </c>
      <c r="C20" s="3">
        <v>827505.20084397902</v>
      </c>
      <c r="D20" s="3">
        <v>7959.1233490601999</v>
      </c>
      <c r="E20" s="3">
        <v>319523.741979743</v>
      </c>
      <c r="F20" s="3">
        <v>725107.81883709098</v>
      </c>
      <c r="G20" s="3">
        <v>225085.483321918</v>
      </c>
      <c r="H20" s="3">
        <v>1044631.56081684</v>
      </c>
      <c r="I20" s="2">
        <v>0.21546877556132299</v>
      </c>
      <c r="J20" s="2">
        <v>0.310416571818111</v>
      </c>
      <c r="K20">
        <v>158</v>
      </c>
      <c r="L20" s="3">
        <v>311555.077858695</v>
      </c>
      <c r="M20" s="3">
        <v>212.076607149126</v>
      </c>
      <c r="N20" s="3">
        <v>278023.53100286599</v>
      </c>
      <c r="O20" s="3">
        <v>43387.050429686402</v>
      </c>
      <c r="P20" s="3">
        <v>10067.5801810057</v>
      </c>
      <c r="Q20" s="2">
        <v>0.23204112935313001</v>
      </c>
      <c r="R20">
        <f t="shared" si="0"/>
        <v>0.30599171563407279</v>
      </c>
      <c r="S20">
        <f t="shared" si="1"/>
        <v>0.78453122443867418</v>
      </c>
      <c r="T20">
        <f t="shared" si="2"/>
        <v>0.38987892292331061</v>
      </c>
      <c r="U20">
        <v>0.62755949086884333</v>
      </c>
      <c r="V20">
        <v>0.57866847708306735</v>
      </c>
      <c r="W20">
        <v>8.8175613355469459E-2</v>
      </c>
      <c r="X20">
        <v>542.1</v>
      </c>
      <c r="Y20">
        <f t="shared" si="3"/>
        <v>7.1784695904227327E-2</v>
      </c>
      <c r="Z20">
        <v>0.19433553543948318</v>
      </c>
      <c r="AA20">
        <f t="shared" si="4"/>
        <v>9.1329420844339745E-2</v>
      </c>
      <c r="AB20">
        <f t="shared" si="5"/>
        <v>8.4814512530968944E-2</v>
      </c>
      <c r="AC20">
        <v>19.628</v>
      </c>
      <c r="AD20">
        <f t="shared" si="6"/>
        <v>17.471182518136096</v>
      </c>
      <c r="AE20">
        <f t="shared" si="7"/>
        <v>1968</v>
      </c>
      <c r="AF20" s="3">
        <f t="shared" si="8"/>
        <v>1242.7685404091294</v>
      </c>
      <c r="AG20">
        <f t="shared" si="9"/>
        <v>45.55572206287794</v>
      </c>
      <c r="AH20">
        <f t="shared" si="10"/>
        <v>1288.3242624720235</v>
      </c>
      <c r="AI20">
        <f t="shared" si="11"/>
        <v>57.623919677760618</v>
      </c>
      <c r="AJ20">
        <f t="shared" si="12"/>
        <v>1345.9481821497841</v>
      </c>
    </row>
    <row r="21" spans="1:40" x14ac:dyDescent="0.3">
      <c r="A21">
        <v>1969</v>
      </c>
      <c r="B21">
        <v>2963</v>
      </c>
      <c r="C21" s="3">
        <v>942454.53536743706</v>
      </c>
      <c r="D21" s="3">
        <v>11597.6665271608</v>
      </c>
      <c r="E21" s="3">
        <v>372058.87164549797</v>
      </c>
      <c r="F21" s="3">
        <v>679043.91711139004</v>
      </c>
      <c r="G21" s="3">
        <v>120245.91991661</v>
      </c>
      <c r="H21" s="3">
        <v>1051102.78875689</v>
      </c>
      <c r="I21" s="2">
        <v>0.114399772508284</v>
      </c>
      <c r="J21" s="2">
        <v>0.177081212107943</v>
      </c>
      <c r="K21">
        <v>169</v>
      </c>
      <c r="L21" s="3">
        <v>358004.41343992599</v>
      </c>
      <c r="M21" s="3">
        <v>793.14308970196896</v>
      </c>
      <c r="N21" s="3">
        <v>319156.97095060901</v>
      </c>
      <c r="O21" s="3">
        <v>40949.386082921097</v>
      </c>
      <c r="P21" s="3">
        <v>2895.0866833064902</v>
      </c>
      <c r="Q21" s="2">
        <v>7.0699147416863298E-2</v>
      </c>
      <c r="R21">
        <f t="shared" si="0"/>
        <v>0.17103076661073238</v>
      </c>
      <c r="S21">
        <f t="shared" si="1"/>
        <v>0.88560022749171352</v>
      </c>
      <c r="T21">
        <f t="shared" si="2"/>
        <v>0.39969503808790047</v>
      </c>
      <c r="U21">
        <v>0.63907228711697983</v>
      </c>
      <c r="V21">
        <v>0.58771232222288816</v>
      </c>
      <c r="W21">
        <v>8.9554765532419159E-2</v>
      </c>
      <c r="X21">
        <v>590.70000000000005</v>
      </c>
      <c r="Y21">
        <f t="shared" si="3"/>
        <v>3.6920571741728823E-2</v>
      </c>
      <c r="Z21">
        <v>0.1791462495836762</v>
      </c>
      <c r="AA21">
        <f t="shared" si="4"/>
        <v>4.773721105438504E-2</v>
      </c>
      <c r="AB21">
        <f t="shared" si="5"/>
        <v>4.4131664616832968E-2</v>
      </c>
      <c r="AC21">
        <v>20.591000000000001</v>
      </c>
      <c r="AD21">
        <f t="shared" si="6"/>
        <v>18.328363523076238</v>
      </c>
      <c r="AE21">
        <f t="shared" si="7"/>
        <v>1969</v>
      </c>
      <c r="AF21" s="3">
        <f t="shared" si="8"/>
        <v>592.78752984497373</v>
      </c>
      <c r="AG21">
        <f t="shared" si="9"/>
        <v>63.277152444945855</v>
      </c>
      <c r="AH21">
        <f t="shared" si="10"/>
        <v>656.06468228991071</v>
      </c>
      <c r="AI21">
        <f t="shared" si="11"/>
        <v>15.795663806326436</v>
      </c>
      <c r="AJ21">
        <f t="shared" si="12"/>
        <v>671.86034609623709</v>
      </c>
    </row>
    <row r="22" spans="1:40" x14ac:dyDescent="0.3">
      <c r="A22">
        <v>1970</v>
      </c>
      <c r="B22">
        <v>3077</v>
      </c>
      <c r="C22" s="3">
        <v>1051421.96731496</v>
      </c>
      <c r="D22" s="3">
        <v>14407.775948849599</v>
      </c>
      <c r="E22" s="3">
        <v>418839.29174760397</v>
      </c>
      <c r="F22" s="3">
        <v>659297.15017236001</v>
      </c>
      <c r="G22" s="3">
        <v>41122.250553849197</v>
      </c>
      <c r="H22" s="3">
        <v>1078136.4419199701</v>
      </c>
      <c r="I22" s="2">
        <v>3.8141972532361498E-2</v>
      </c>
      <c r="J22" s="2">
        <v>6.2372862590257899E-2</v>
      </c>
      <c r="K22">
        <v>180</v>
      </c>
      <c r="L22" s="3">
        <v>404685.68579894002</v>
      </c>
      <c r="M22" s="3">
        <v>846.14973279118396</v>
      </c>
      <c r="N22" s="3">
        <v>362571.731691416</v>
      </c>
      <c r="O22" s="3">
        <v>42760.660372760802</v>
      </c>
      <c r="P22" s="3">
        <v>1492.85599802813</v>
      </c>
      <c r="Q22" s="2">
        <v>3.49119023189619E-2</v>
      </c>
      <c r="R22">
        <f t="shared" si="0"/>
        <v>6.0700281247192928E-2</v>
      </c>
      <c r="S22">
        <f t="shared" si="1"/>
        <v>0.96185802746762894</v>
      </c>
      <c r="T22">
        <f t="shared" si="2"/>
        <v>0.40388964320328746</v>
      </c>
      <c r="U22">
        <v>0.65022055219735331</v>
      </c>
      <c r="V22">
        <v>0.59655082285200312</v>
      </c>
      <c r="W22">
        <v>9.3122038882535535E-2</v>
      </c>
      <c r="X22">
        <v>612.1</v>
      </c>
      <c r="Y22">
        <f t="shared" si="3"/>
        <v>1.1836489183767574E-2</v>
      </c>
      <c r="Z22">
        <v>0.14763254682740293</v>
      </c>
      <c r="AA22">
        <f t="shared" si="4"/>
        <v>1.5713675931301185E-2</v>
      </c>
      <c r="AB22">
        <f t="shared" si="5"/>
        <v>1.4421280348789983E-2</v>
      </c>
      <c r="AC22">
        <v>21.677</v>
      </c>
      <c r="AD22">
        <f t="shared" si="6"/>
        <v>19.295028706217455</v>
      </c>
      <c r="AE22">
        <f t="shared" si="7"/>
        <v>1970</v>
      </c>
      <c r="AF22" s="3">
        <f t="shared" si="8"/>
        <v>138.45262949205068</v>
      </c>
      <c r="AG22">
        <f t="shared" si="9"/>
        <v>74.6709225895423</v>
      </c>
      <c r="AH22">
        <f t="shared" si="10"/>
        <v>213.12355208156978</v>
      </c>
      <c r="AI22">
        <f t="shared" si="11"/>
        <v>7.7369980670051337</v>
      </c>
      <c r="AJ22">
        <f t="shared" si="12"/>
        <v>220.86055014857493</v>
      </c>
    </row>
    <row r="23" spans="1:40" x14ac:dyDescent="0.3">
      <c r="A23">
        <v>1971</v>
      </c>
      <c r="B23">
        <v>3206</v>
      </c>
      <c r="C23" s="3">
        <v>1156564.3312778301</v>
      </c>
      <c r="D23" s="3">
        <v>15653.4529501821</v>
      </c>
      <c r="E23" s="3">
        <v>454648.40942356799</v>
      </c>
      <c r="F23" s="3">
        <v>766738.39240745897</v>
      </c>
      <c r="G23" s="3">
        <v>80475.923503377693</v>
      </c>
      <c r="H23" s="3">
        <v>1221386.8018310301</v>
      </c>
      <c r="I23" s="2">
        <v>6.5888974223999502E-2</v>
      </c>
      <c r="J23" s="2">
        <v>0.10495877642267799</v>
      </c>
      <c r="K23">
        <v>219</v>
      </c>
      <c r="L23" s="3">
        <v>501593.00104691199</v>
      </c>
      <c r="M23" s="3">
        <v>942.98744545999796</v>
      </c>
      <c r="N23" s="3">
        <v>447455.79913594603</v>
      </c>
      <c r="O23" s="3">
        <v>61227.050604205702</v>
      </c>
      <c r="P23" s="3">
        <v>8032.8361386996703</v>
      </c>
      <c r="Q23" s="2">
        <v>0.131197502728441</v>
      </c>
      <c r="R23">
        <f t="shared" si="0"/>
        <v>0.10689909873548964</v>
      </c>
      <c r="S23">
        <f t="shared" si="1"/>
        <v>0.93411102577599703</v>
      </c>
      <c r="T23">
        <f t="shared" si="2"/>
        <v>0.39849598952899246</v>
      </c>
      <c r="U23">
        <v>0.63806929944015733</v>
      </c>
      <c r="V23">
        <v>0.58298507243529574</v>
      </c>
      <c r="W23">
        <v>9.5021939779089126E-2</v>
      </c>
      <c r="X23">
        <v>660.9</v>
      </c>
      <c r="Y23">
        <f t="shared" si="3"/>
        <v>2.1215787672514981E-2</v>
      </c>
      <c r="Z23">
        <v>0.17462334578129945</v>
      </c>
      <c r="AA23">
        <f t="shared" si="4"/>
        <v>2.8040431109102461E-2</v>
      </c>
      <c r="AB23">
        <f t="shared" si="5"/>
        <v>2.57655499635733E-2</v>
      </c>
      <c r="AC23">
        <v>22.776</v>
      </c>
      <c r="AD23">
        <f t="shared" si="6"/>
        <v>20.273265387867728</v>
      </c>
      <c r="AE23">
        <f t="shared" si="7"/>
        <v>1971</v>
      </c>
      <c r="AF23" s="3">
        <f t="shared" si="8"/>
        <v>319.74360968997689</v>
      </c>
      <c r="AG23">
        <f t="shared" si="9"/>
        <v>77.212292399376892</v>
      </c>
      <c r="AH23">
        <f t="shared" si="10"/>
        <v>396.95590208934703</v>
      </c>
      <c r="AI23">
        <f t="shared" si="11"/>
        <v>39.622803653065269</v>
      </c>
      <c r="AJ23">
        <f t="shared" si="12"/>
        <v>436.5787057424123</v>
      </c>
    </row>
    <row r="24" spans="1:40" x14ac:dyDescent="0.3">
      <c r="A24">
        <v>1972</v>
      </c>
      <c r="B24">
        <v>3456</v>
      </c>
      <c r="C24" s="3">
        <v>1263587.913371</v>
      </c>
      <c r="D24" s="3">
        <v>17134.822422199199</v>
      </c>
      <c r="E24" s="3">
        <v>500158.06156441598</v>
      </c>
      <c r="F24" s="3">
        <v>902157.71499210305</v>
      </c>
      <c r="G24" s="3">
        <v>155862.68560771699</v>
      </c>
      <c r="H24" s="3">
        <v>1402315.77655652</v>
      </c>
      <c r="I24" s="2">
        <v>0.111146639161722</v>
      </c>
      <c r="J24" s="2">
        <v>0.172766560677344</v>
      </c>
      <c r="K24">
        <v>267</v>
      </c>
      <c r="L24" s="3">
        <v>644733.25932236598</v>
      </c>
      <c r="M24" s="3">
        <v>1152.8713862070499</v>
      </c>
      <c r="N24" s="3">
        <v>573322.58156975696</v>
      </c>
      <c r="O24" s="3">
        <v>90618.292397746205</v>
      </c>
      <c r="P24" s="3">
        <v>20360.486031345099</v>
      </c>
      <c r="Q24" s="2">
        <v>0.22468406204321101</v>
      </c>
      <c r="R24">
        <f t="shared" si="0"/>
        <v>0.1775054698414581</v>
      </c>
      <c r="S24">
        <f t="shared" si="1"/>
        <v>0.88885336083827682</v>
      </c>
      <c r="T24">
        <f t="shared" si="2"/>
        <v>0.40126504976107474</v>
      </c>
      <c r="U24">
        <v>0.63883203711283942</v>
      </c>
      <c r="V24">
        <v>0.58242546355436364</v>
      </c>
      <c r="W24">
        <v>9.1826988675126203E-2</v>
      </c>
      <c r="X24">
        <v>732.9</v>
      </c>
      <c r="Y24">
        <f t="shared" si="3"/>
        <v>3.6205745149864695E-2</v>
      </c>
      <c r="Z24">
        <v>0.18617959438500462</v>
      </c>
      <c r="AA24">
        <f t="shared" si="4"/>
        <v>4.7547462049717264E-2</v>
      </c>
      <c r="AB24">
        <f t="shared" si="5"/>
        <v>4.3766889749766412E-2</v>
      </c>
      <c r="AC24">
        <v>23.760999999999999</v>
      </c>
      <c r="AD24">
        <f t="shared" si="6"/>
        <v>21.15002892874627</v>
      </c>
      <c r="AE24">
        <f t="shared" si="7"/>
        <v>1972</v>
      </c>
      <c r="AF24" s="3">
        <f t="shared" si="8"/>
        <v>655.92280584054322</v>
      </c>
      <c r="AG24">
        <f t="shared" si="9"/>
        <v>81.015598039727678</v>
      </c>
      <c r="AH24">
        <f t="shared" si="10"/>
        <v>736.93840388026467</v>
      </c>
      <c r="AI24">
        <f t="shared" si="11"/>
        <v>96.266941761351191</v>
      </c>
      <c r="AJ24">
        <f t="shared" si="12"/>
        <v>833.20534564161585</v>
      </c>
    </row>
    <row r="25" spans="1:40" x14ac:dyDescent="0.3">
      <c r="A25">
        <v>1973</v>
      </c>
      <c r="B25">
        <v>3537</v>
      </c>
      <c r="C25" s="3">
        <v>1453620.09107053</v>
      </c>
      <c r="D25" s="3">
        <v>19459.6359870179</v>
      </c>
      <c r="E25" s="3">
        <v>580668.27912283503</v>
      </c>
      <c r="F25" s="3">
        <v>779791.44957994705</v>
      </c>
      <c r="G25" s="3">
        <v>-73700.726380730906</v>
      </c>
      <c r="H25" s="3">
        <v>1360459.7287027801</v>
      </c>
      <c r="I25" s="2">
        <v>-5.4173398025538E-2</v>
      </c>
      <c r="J25" s="2">
        <v>-9.4513381007744396E-2</v>
      </c>
      <c r="K25">
        <v>272</v>
      </c>
      <c r="L25" s="3">
        <v>763788.91229228699</v>
      </c>
      <c r="M25" s="3">
        <v>1131.6319697730701</v>
      </c>
      <c r="N25" s="3">
        <v>685384.20713462797</v>
      </c>
      <c r="O25" s="3">
        <v>74797.729408457497</v>
      </c>
      <c r="P25" s="3">
        <v>-2475.3437794287702</v>
      </c>
      <c r="Q25" s="2">
        <v>-3.3093835855783099E-2</v>
      </c>
      <c r="R25">
        <f t="shared" si="0"/>
        <v>-8.9137648864605235E-2</v>
      </c>
      <c r="S25">
        <f t="shared" si="1"/>
        <v>1.0541733980255386</v>
      </c>
      <c r="T25">
        <f t="shared" si="2"/>
        <v>0.40488376113328434</v>
      </c>
      <c r="U25">
        <v>0.64142891977566452</v>
      </c>
      <c r="V25">
        <v>0.58399271467668545</v>
      </c>
      <c r="W25">
        <v>9.0343818580833929E-2</v>
      </c>
      <c r="X25">
        <v>820.2</v>
      </c>
      <c r="Y25">
        <f t="shared" si="3"/>
        <v>-1.7642296606216957E-2</v>
      </c>
      <c r="Z25">
        <v>0.19284910894469523</v>
      </c>
      <c r="AA25">
        <f t="shared" si="4"/>
        <v>-2.3325789303051302E-2</v>
      </c>
      <c r="AB25">
        <f t="shared" si="5"/>
        <v>-2.1431291737439854E-2</v>
      </c>
      <c r="AC25">
        <v>25.062999999999999</v>
      </c>
      <c r="AD25">
        <f t="shared" si="6"/>
        <v>22.308959010191817</v>
      </c>
      <c r="AE25">
        <f t="shared" si="7"/>
        <v>1973</v>
      </c>
      <c r="AF25" s="3">
        <f t="shared" si="8"/>
        <v>-417.59170531080196</v>
      </c>
      <c r="AG25">
        <f t="shared" si="9"/>
        <v>87.227897895763718</v>
      </c>
      <c r="AH25">
        <f t="shared" si="10"/>
        <v>-330.36380741504263</v>
      </c>
      <c r="AI25">
        <f t="shared" si="11"/>
        <v>-11.095738614687994</v>
      </c>
      <c r="AJ25">
        <f t="shared" si="12"/>
        <v>-341.45954602973063</v>
      </c>
    </row>
    <row r="26" spans="1:40" x14ac:dyDescent="0.3">
      <c r="A26">
        <v>1974</v>
      </c>
      <c r="B26">
        <v>3711</v>
      </c>
      <c r="C26" s="3">
        <v>1785476.1883956799</v>
      </c>
      <c r="D26" s="3">
        <v>21259.974465778501</v>
      </c>
      <c r="E26" s="3">
        <v>695912.11305930605</v>
      </c>
      <c r="F26" s="3">
        <v>577490.333433641</v>
      </c>
      <c r="G26" s="3">
        <v>-490813.76743695303</v>
      </c>
      <c r="H26" s="3">
        <v>1273402.44649295</v>
      </c>
      <c r="I26" s="2">
        <v>-0.385434917915143</v>
      </c>
      <c r="J26" s="2">
        <v>-0.84990819589770905</v>
      </c>
      <c r="K26">
        <v>293</v>
      </c>
      <c r="L26" s="3">
        <v>869334.63406234398</v>
      </c>
      <c r="M26" s="3">
        <v>1305.8426434174301</v>
      </c>
      <c r="N26" s="3">
        <v>783034.14891338605</v>
      </c>
      <c r="O26" s="3">
        <v>49404.359047514998</v>
      </c>
      <c r="P26" s="3">
        <v>-35590.283458026199</v>
      </c>
      <c r="Q26" s="2">
        <v>-0.72038751527566602</v>
      </c>
      <c r="R26">
        <f t="shared" si="0"/>
        <v>-0.83970092139646346</v>
      </c>
      <c r="S26">
        <f t="shared" si="1"/>
        <v>1.3854349179151422</v>
      </c>
      <c r="T26">
        <f t="shared" si="2"/>
        <v>0.39445965158041402</v>
      </c>
      <c r="U26">
        <v>0.64894334532374098</v>
      </c>
      <c r="V26">
        <v>0.58931085065897937</v>
      </c>
      <c r="W26">
        <v>8.8354316546762582E-2</v>
      </c>
      <c r="X26">
        <v>889.6</v>
      </c>
      <c r="Y26">
        <f t="shared" si="3"/>
        <v>-0.1242390998192462</v>
      </c>
      <c r="Z26">
        <v>0.19568645352850883</v>
      </c>
      <c r="AA26">
        <f t="shared" si="4"/>
        <v>-0.17010177056569203</v>
      </c>
      <c r="AB26">
        <f t="shared" si="5"/>
        <v>-0.15481421365021011</v>
      </c>
      <c r="AC26">
        <v>27.318000000000001</v>
      </c>
      <c r="AD26">
        <f t="shared" si="6"/>
        <v>24.316168943878232</v>
      </c>
      <c r="AE26">
        <f t="shared" si="7"/>
        <v>1974</v>
      </c>
      <c r="AF26" s="3">
        <f t="shared" si="8"/>
        <v>-2105.898108721814</v>
      </c>
      <c r="AG26">
        <f t="shared" si="9"/>
        <v>87.431430974371693</v>
      </c>
      <c r="AH26">
        <f t="shared" si="10"/>
        <v>-2018.4666777474372</v>
      </c>
      <c r="AI26">
        <f t="shared" si="11"/>
        <v>-146.36468244717599</v>
      </c>
      <c r="AJ26">
        <f t="shared" si="12"/>
        <v>-2164.8313601946134</v>
      </c>
    </row>
    <row r="27" spans="1:40" x14ac:dyDescent="0.3">
      <c r="A27">
        <v>1975</v>
      </c>
      <c r="B27">
        <v>3669</v>
      </c>
      <c r="C27" s="3">
        <v>1896445.6073235399</v>
      </c>
      <c r="D27" s="3">
        <v>21196.116658276402</v>
      </c>
      <c r="E27" s="3">
        <v>731712.50395289797</v>
      </c>
      <c r="F27" s="3">
        <v>734175.21605726006</v>
      </c>
      <c r="G27" s="3">
        <v>-409361.77065511298</v>
      </c>
      <c r="H27" s="3">
        <v>1465887.72001015</v>
      </c>
      <c r="I27" s="2">
        <v>-0.27925861242106498</v>
      </c>
      <c r="J27" s="2">
        <v>-0.55758048174590802</v>
      </c>
      <c r="K27">
        <v>293</v>
      </c>
      <c r="L27" s="3">
        <v>905316.45935364999</v>
      </c>
      <c r="M27" s="3">
        <v>1597.86747363723</v>
      </c>
      <c r="N27" s="3">
        <v>816153.130476858</v>
      </c>
      <c r="O27" s="3">
        <v>57587.733675688301</v>
      </c>
      <c r="P27" s="3">
        <v>-29977.727727466601</v>
      </c>
      <c r="Q27" s="2">
        <v>-0.52055751831265795</v>
      </c>
      <c r="R27">
        <f t="shared" si="0"/>
        <v>-0.55488767001633921</v>
      </c>
      <c r="S27">
        <f t="shared" si="1"/>
        <v>1.2792586124210652</v>
      </c>
      <c r="T27">
        <f t="shared" si="2"/>
        <v>0.39019474880289962</v>
      </c>
      <c r="U27">
        <v>0.62951838425686168</v>
      </c>
      <c r="V27">
        <v>0.56960796873622499</v>
      </c>
      <c r="W27">
        <v>8.7519419989642674E-2</v>
      </c>
      <c r="X27">
        <v>965.5</v>
      </c>
      <c r="Y27">
        <f t="shared" si="3"/>
        <v>-9.5750129661601388E-2</v>
      </c>
      <c r="Z27">
        <v>0.19420365183554694</v>
      </c>
      <c r="AA27">
        <f t="shared" si="4"/>
        <v>-0.12829365554703837</v>
      </c>
      <c r="AB27">
        <f t="shared" si="5"/>
        <v>-0.11744581358522604</v>
      </c>
      <c r="AC27">
        <v>29.849</v>
      </c>
      <c r="AD27">
        <f t="shared" si="6"/>
        <v>26.569050692064621</v>
      </c>
      <c r="AE27">
        <f t="shared" si="7"/>
        <v>1975</v>
      </c>
      <c r="AF27" s="3">
        <f t="shared" si="8"/>
        <v>-1620.5241666461816</v>
      </c>
      <c r="AG27">
        <f t="shared" si="9"/>
        <v>79.777470802173013</v>
      </c>
      <c r="AH27">
        <f t="shared" si="10"/>
        <v>-1540.7466958440373</v>
      </c>
      <c r="AI27">
        <f t="shared" si="11"/>
        <v>-112.82950254756392</v>
      </c>
      <c r="AJ27">
        <f t="shared" si="12"/>
        <v>-1653.5761983916011</v>
      </c>
    </row>
    <row r="28" spans="1:40" x14ac:dyDescent="0.3">
      <c r="A28">
        <v>1976</v>
      </c>
      <c r="B28">
        <v>3679</v>
      </c>
      <c r="C28" s="3">
        <v>2085054.83882501</v>
      </c>
      <c r="D28" s="3">
        <v>20697.048493631599</v>
      </c>
      <c r="E28" s="3">
        <v>792683.77411521296</v>
      </c>
      <c r="F28" s="3">
        <v>888951.27450788801</v>
      </c>
      <c r="G28" s="3">
        <v>-382722.74170827703</v>
      </c>
      <c r="H28" s="3">
        <v>1681635.0486230999</v>
      </c>
      <c r="I28" s="2">
        <v>-0.22758965568756701</v>
      </c>
      <c r="J28" s="2">
        <v>-0.43053286797990997</v>
      </c>
      <c r="K28">
        <v>295</v>
      </c>
      <c r="L28" s="3">
        <v>996032.85338872101</v>
      </c>
      <c r="M28" s="3">
        <v>1736.35896937497</v>
      </c>
      <c r="N28" s="3">
        <v>899573.95604383305</v>
      </c>
      <c r="O28" s="3">
        <v>75724.586397132094</v>
      </c>
      <c r="P28" s="3">
        <v>-18997.951978382302</v>
      </c>
      <c r="Q28" s="2">
        <v>-0.25088221517314002</v>
      </c>
      <c r="R28">
        <f t="shared" si="0"/>
        <v>-0.41643075147519615</v>
      </c>
      <c r="S28">
        <f t="shared" si="1"/>
        <v>1.2275896556875683</v>
      </c>
      <c r="T28">
        <f t="shared" si="2"/>
        <v>0.38398565298507115</v>
      </c>
      <c r="U28">
        <v>0.62797755909132713</v>
      </c>
      <c r="V28">
        <v>0.56910352324263469</v>
      </c>
      <c r="W28">
        <v>8.4061436586038818E-2</v>
      </c>
      <c r="X28">
        <v>1087.3</v>
      </c>
      <c r="Y28">
        <f t="shared" si="3"/>
        <v>-7.8936067372975663E-2</v>
      </c>
      <c r="Z28">
        <v>0.22382234454132788</v>
      </c>
      <c r="AA28">
        <f t="shared" si="4"/>
        <v>-0.10486229630983571</v>
      </c>
      <c r="AB28">
        <f t="shared" si="5"/>
        <v>-9.6220219997549025E-2</v>
      </c>
      <c r="AC28">
        <v>31.491</v>
      </c>
      <c r="AD28">
        <f t="shared" si="6"/>
        <v>28.030619965285503</v>
      </c>
      <c r="AE28">
        <f t="shared" si="7"/>
        <v>1976</v>
      </c>
      <c r="AF28" s="3">
        <f t="shared" si="8"/>
        <v>-1439.2110866670951</v>
      </c>
      <c r="AG28">
        <f t="shared" si="9"/>
        <v>73.837284081707224</v>
      </c>
      <c r="AH28">
        <f t="shared" si="10"/>
        <v>-1365.3738025853859</v>
      </c>
      <c r="AI28">
        <f t="shared" si="11"/>
        <v>-67.775710997153467</v>
      </c>
      <c r="AJ28">
        <f t="shared" si="12"/>
        <v>-1433.1495135825394</v>
      </c>
    </row>
    <row r="29" spans="1:40" x14ac:dyDescent="0.3">
      <c r="A29">
        <v>1977</v>
      </c>
      <c r="B29">
        <v>3661</v>
      </c>
      <c r="C29" s="3">
        <v>2267560.0654817801</v>
      </c>
      <c r="D29" s="3">
        <v>21899.084457599001</v>
      </c>
      <c r="E29" s="3">
        <v>863622.17805426102</v>
      </c>
      <c r="F29" s="3">
        <v>836382.40044610796</v>
      </c>
      <c r="G29" s="3">
        <v>-545656.402523809</v>
      </c>
      <c r="H29" s="3">
        <v>1700004.57850037</v>
      </c>
      <c r="I29" s="2">
        <v>-0.320973489968568</v>
      </c>
      <c r="J29" s="2">
        <v>-0.652400627072937</v>
      </c>
      <c r="K29">
        <v>300</v>
      </c>
      <c r="L29" s="3">
        <v>1136918.7935903501</v>
      </c>
      <c r="M29" s="3">
        <v>1526.7980741705501</v>
      </c>
      <c r="N29" s="3">
        <v>1029152.81632459</v>
      </c>
      <c r="O29" s="3">
        <v>71273.620842084405</v>
      </c>
      <c r="P29" s="3">
        <v>-34965.5583494975</v>
      </c>
      <c r="Q29" s="2">
        <v>-0.49058204054159199</v>
      </c>
      <c r="R29">
        <f t="shared" si="0"/>
        <v>-0.63969383472965646</v>
      </c>
      <c r="S29">
        <f t="shared" si="1"/>
        <v>1.3209734899685697</v>
      </c>
      <c r="T29">
        <f t="shared" si="2"/>
        <v>0.38457371141586472</v>
      </c>
      <c r="U29">
        <v>0.6261257606490872</v>
      </c>
      <c r="V29">
        <v>0.56624278361873581</v>
      </c>
      <c r="W29">
        <v>8.1135902636916835E-2</v>
      </c>
      <c r="X29">
        <v>1232.5</v>
      </c>
      <c r="Y29">
        <f t="shared" si="3"/>
        <v>-0.11318209370982454</v>
      </c>
      <c r="Z29">
        <v>0.24222642232191838</v>
      </c>
      <c r="AA29">
        <f t="shared" si="4"/>
        <v>-0.14827163410895977</v>
      </c>
      <c r="AB29">
        <f t="shared" si="5"/>
        <v>-0.13657512064258137</v>
      </c>
      <c r="AC29">
        <v>33.448</v>
      </c>
      <c r="AD29">
        <f t="shared" si="6"/>
        <v>29.772575548533535</v>
      </c>
      <c r="AE29">
        <f t="shared" si="7"/>
        <v>1977</v>
      </c>
      <c r="AF29" s="3">
        <f t="shared" si="8"/>
        <v>-1906.3029533881434</v>
      </c>
      <c r="AG29">
        <f t="shared" si="9"/>
        <v>73.554551644013387</v>
      </c>
      <c r="AH29">
        <f t="shared" si="10"/>
        <v>-1832.7484017441197</v>
      </c>
      <c r="AI29">
        <f t="shared" si="11"/>
        <v>-117.44216852350803</v>
      </c>
      <c r="AJ29">
        <f t="shared" si="12"/>
        <v>-1950.1905702676277</v>
      </c>
    </row>
    <row r="30" spans="1:40" x14ac:dyDescent="0.3">
      <c r="A30">
        <v>1978</v>
      </c>
      <c r="B30">
        <v>3710</v>
      </c>
      <c r="C30" s="3">
        <v>2533199.7016233201</v>
      </c>
      <c r="D30" s="3">
        <v>25034.007731302201</v>
      </c>
      <c r="E30" s="3">
        <v>975172.59012540104</v>
      </c>
      <c r="F30" s="3">
        <v>870335.10763899097</v>
      </c>
      <c r="G30" s="3">
        <v>-662657.99612762698</v>
      </c>
      <c r="H30" s="3">
        <v>1845507.6977643899</v>
      </c>
      <c r="I30" s="2">
        <v>-0.35906541973807998</v>
      </c>
      <c r="J30" s="2">
        <v>-0.76138258736368503</v>
      </c>
      <c r="K30">
        <v>330</v>
      </c>
      <c r="L30" s="3">
        <v>1331296.4342992699</v>
      </c>
      <c r="M30" s="3">
        <v>1517.9002526586801</v>
      </c>
      <c r="N30" s="3">
        <v>1223377.9755311699</v>
      </c>
      <c r="O30" s="3">
        <v>76374.169195327995</v>
      </c>
      <c r="P30" s="3">
        <v>-30026.389320107999</v>
      </c>
      <c r="Q30" s="2">
        <v>-0.39314849033991001</v>
      </c>
      <c r="R30">
        <f t="shared" si="0"/>
        <v>-0.73167592459217001</v>
      </c>
      <c r="S30">
        <f t="shared" si="1"/>
        <v>1.3590654197380798</v>
      </c>
      <c r="T30">
        <f t="shared" si="2"/>
        <v>0.38879911024226949</v>
      </c>
      <c r="U30">
        <v>0.62882934110455613</v>
      </c>
      <c r="V30">
        <v>0.56837668265847352</v>
      </c>
      <c r="W30">
        <v>7.7262065534153102E-2</v>
      </c>
      <c r="X30">
        <v>1406.9</v>
      </c>
      <c r="Y30">
        <f t="shared" si="3"/>
        <v>-0.12723887161912598</v>
      </c>
      <c r="Z30">
        <v>0.2057420728433586</v>
      </c>
      <c r="AA30">
        <f t="shared" si="4"/>
        <v>-0.16564652963248819</v>
      </c>
      <c r="AB30">
        <f t="shared" si="5"/>
        <v>-0.15284397696136745</v>
      </c>
      <c r="AC30">
        <v>35.801000000000002</v>
      </c>
      <c r="AD30">
        <f t="shared" si="6"/>
        <v>31.867016778672838</v>
      </c>
      <c r="AE30">
        <f t="shared" si="7"/>
        <v>1978</v>
      </c>
      <c r="AF30" s="3">
        <f t="shared" si="8"/>
        <v>-2158.0055912832399</v>
      </c>
      <c r="AG30">
        <f t="shared" si="9"/>
        <v>78.557738570798193</v>
      </c>
      <c r="AH30">
        <f t="shared" si="10"/>
        <v>-2079.4478527124452</v>
      </c>
      <c r="AI30">
        <f t="shared" si="11"/>
        <v>-94.224035869599547</v>
      </c>
      <c r="AJ30">
        <f t="shared" si="12"/>
        <v>-2173.6718885820446</v>
      </c>
    </row>
    <row r="31" spans="1:40" x14ac:dyDescent="0.3">
      <c r="A31">
        <v>1979</v>
      </c>
      <c r="B31">
        <v>3972</v>
      </c>
      <c r="C31" s="3">
        <v>2912185.8512450098</v>
      </c>
      <c r="D31" s="3">
        <v>28961.558802141899</v>
      </c>
      <c r="E31" s="3">
        <v>1132447.0874083601</v>
      </c>
      <c r="F31" s="3">
        <v>1001065.25124576</v>
      </c>
      <c r="G31" s="3">
        <v>-749711.95378874405</v>
      </c>
      <c r="H31" s="3">
        <v>2133512.3386541302</v>
      </c>
      <c r="I31" s="2">
        <v>-0.35139799297419699</v>
      </c>
      <c r="J31" s="2">
        <v>-0.74891417203402</v>
      </c>
      <c r="K31">
        <v>347</v>
      </c>
      <c r="L31" s="3">
        <v>1536341.6675060401</v>
      </c>
      <c r="M31" s="3">
        <v>2213.0015727136001</v>
      </c>
      <c r="N31" s="3">
        <v>1393198.6307546699</v>
      </c>
      <c r="O31" s="3">
        <v>89954.386394409303</v>
      </c>
      <c r="P31" s="3">
        <v>-50975.6487842481</v>
      </c>
      <c r="Q31" s="2">
        <v>-0.56668330281019197</v>
      </c>
      <c r="R31">
        <f t="shared" si="0"/>
        <v>-0.73388926738738325</v>
      </c>
      <c r="S31">
        <f t="shared" si="1"/>
        <v>1.3513979929741928</v>
      </c>
      <c r="T31">
        <f t="shared" si="2"/>
        <v>0.39277106896490255</v>
      </c>
      <c r="U31">
        <v>0.64207632807006332</v>
      </c>
      <c r="V31">
        <v>0.58003850521031219</v>
      </c>
      <c r="W31">
        <v>7.3515310362462449E-2</v>
      </c>
      <c r="X31">
        <v>1564.3</v>
      </c>
      <c r="Y31">
        <f t="shared" si="3"/>
        <v>-0.12174049388129549</v>
      </c>
      <c r="Z31">
        <v>0.17882436269152252</v>
      </c>
      <c r="AA31">
        <f t="shared" si="4"/>
        <v>-0.16060104094997307</v>
      </c>
      <c r="AB31">
        <f t="shared" si="5"/>
        <v>-0.14764752526041389</v>
      </c>
      <c r="AC31">
        <v>38.771000000000001</v>
      </c>
      <c r="AD31">
        <f t="shared" si="6"/>
        <v>34.510659130357382</v>
      </c>
      <c r="AE31">
        <f t="shared" si="7"/>
        <v>1979</v>
      </c>
      <c r="AF31" s="3">
        <f t="shared" si="8"/>
        <v>-2256.3275585366259</v>
      </c>
      <c r="AG31">
        <f t="shared" si="9"/>
        <v>83.920619112909961</v>
      </c>
      <c r="AH31">
        <f t="shared" si="10"/>
        <v>-2172.4069394237049</v>
      </c>
      <c r="AI31">
        <f t="shared" si="11"/>
        <v>-147.70986723753199</v>
      </c>
      <c r="AJ31">
        <f t="shared" si="12"/>
        <v>-2320.1168066612368</v>
      </c>
    </row>
    <row r="32" spans="1:40" x14ac:dyDescent="0.3">
      <c r="A32">
        <v>1980</v>
      </c>
      <c r="B32">
        <v>4087</v>
      </c>
      <c r="C32" s="3">
        <v>3298078.9896048899</v>
      </c>
      <c r="D32" s="3">
        <v>30069.5663558466</v>
      </c>
      <c r="E32" s="3">
        <v>1258414.2389173899</v>
      </c>
      <c r="F32" s="3">
        <v>1273813.37958501</v>
      </c>
      <c r="G32" s="3">
        <v>-735781.80474663002</v>
      </c>
      <c r="H32" s="3">
        <v>2532227.6185024101</v>
      </c>
      <c r="I32" s="2">
        <v>-0.29056700881486403</v>
      </c>
      <c r="J32" s="2">
        <v>-0.57762135061443298</v>
      </c>
      <c r="K32">
        <v>356</v>
      </c>
      <c r="L32" s="3">
        <v>1712039.4315531801</v>
      </c>
      <c r="M32" s="3">
        <v>2602.7305187676502</v>
      </c>
      <c r="N32" s="3">
        <v>1548018.0933461899</v>
      </c>
      <c r="O32" s="3">
        <v>101205.66360643601</v>
      </c>
      <c r="P32" s="3">
        <v>-60212.9440817832</v>
      </c>
      <c r="Q32" s="2">
        <v>-0.59495626960104298</v>
      </c>
      <c r="R32">
        <f t="shared" si="0"/>
        <v>-0.57889725438339668</v>
      </c>
      <c r="S32">
        <f t="shared" si="1"/>
        <v>1.2905670088148644</v>
      </c>
      <c r="T32">
        <f t="shared" si="2"/>
        <v>0.38507056618774343</v>
      </c>
      <c r="U32">
        <v>0.64739748560686172</v>
      </c>
      <c r="V32">
        <v>0.58356361446143934</v>
      </c>
      <c r="W32">
        <v>7.5549289155210891E-2</v>
      </c>
      <c r="X32">
        <v>1702.2</v>
      </c>
      <c r="Y32">
        <f t="shared" si="3"/>
        <v>-9.9050543939694202E-2</v>
      </c>
      <c r="Z32">
        <v>0.12203020241358839</v>
      </c>
      <c r="AA32">
        <f t="shared" si="4"/>
        <v>-0.13252166564897375</v>
      </c>
      <c r="AB32">
        <f t="shared" si="5"/>
        <v>-0.12136462507921389</v>
      </c>
      <c r="AC32">
        <v>42.273000000000003</v>
      </c>
      <c r="AD32">
        <f t="shared" si="6"/>
        <v>37.627842805643333</v>
      </c>
      <c r="AE32">
        <f t="shared" si="7"/>
        <v>1980</v>
      </c>
      <c r="AF32" s="3">
        <f t="shared" si="8"/>
        <v>-2035.3315895845867</v>
      </c>
      <c r="AG32">
        <f t="shared" si="9"/>
        <v>79.913075302145259</v>
      </c>
      <c r="AH32">
        <f t="shared" si="10"/>
        <v>-1955.418514282406</v>
      </c>
      <c r="AI32">
        <f t="shared" si="11"/>
        <v>-160.02231218195854</v>
      </c>
      <c r="AJ32">
        <f t="shared" si="12"/>
        <v>-2115.4408264643644</v>
      </c>
    </row>
    <row r="33" spans="1:36" x14ac:dyDescent="0.3">
      <c r="A33">
        <v>1981</v>
      </c>
      <c r="B33">
        <v>4759</v>
      </c>
      <c r="C33" s="3">
        <v>3640225.1860080999</v>
      </c>
      <c r="D33" s="3">
        <v>34180.991023915703</v>
      </c>
      <c r="E33" s="3">
        <v>1406222.22805552</v>
      </c>
      <c r="F33" s="3">
        <v>1221181.97756912</v>
      </c>
      <c r="G33" s="3">
        <v>-978639.98935955996</v>
      </c>
      <c r="H33" s="3">
        <v>2627404.2056246302</v>
      </c>
      <c r="I33" s="2">
        <v>-0.37247408954607403</v>
      </c>
      <c r="J33" s="2">
        <v>-0.80138751417510801</v>
      </c>
      <c r="K33">
        <v>368</v>
      </c>
      <c r="L33" s="3">
        <v>1873957.8445826001</v>
      </c>
      <c r="M33" s="3">
        <v>4178.03137449923</v>
      </c>
      <c r="N33" s="3">
        <v>1697038.20621932</v>
      </c>
      <c r="O33" s="3">
        <v>111879.736771105</v>
      </c>
      <c r="P33" s="3">
        <v>-60861.870217676202</v>
      </c>
      <c r="Q33" s="2">
        <v>-0.54399368441663198</v>
      </c>
      <c r="R33">
        <f t="shared" si="0"/>
        <v>-0.77978524804586324</v>
      </c>
      <c r="S33">
        <f t="shared" si="1"/>
        <v>1.3724740895460716</v>
      </c>
      <c r="T33">
        <f t="shared" si="2"/>
        <v>0.38996256063957851</v>
      </c>
      <c r="U33">
        <v>0.63086623940458963</v>
      </c>
      <c r="V33">
        <v>0.56891813697749416</v>
      </c>
      <c r="W33">
        <v>7.9801529873888777E-2</v>
      </c>
      <c r="X33">
        <v>1934.8</v>
      </c>
      <c r="Y33">
        <f t="shared" si="3"/>
        <v>-0.13084282226497271</v>
      </c>
      <c r="Z33">
        <v>9.4193852508848708E-2</v>
      </c>
      <c r="AA33">
        <f t="shared" si="4"/>
        <v>-0.17249543840275361</v>
      </c>
      <c r="AB33">
        <f t="shared" si="5"/>
        <v>-0.15861123302349331</v>
      </c>
      <c r="AC33">
        <v>46.273000000000003</v>
      </c>
      <c r="AD33">
        <f t="shared" si="6"/>
        <v>41.188303885353157</v>
      </c>
      <c r="AE33">
        <f t="shared" si="7"/>
        <v>1981</v>
      </c>
      <c r="AF33" s="3">
        <f t="shared" si="8"/>
        <v>-2459.0014272076546</v>
      </c>
      <c r="AG33">
        <f t="shared" si="9"/>
        <v>82.987129353657849</v>
      </c>
      <c r="AH33">
        <f t="shared" si="10"/>
        <v>-2376.0142978540348</v>
      </c>
      <c r="AI33">
        <f t="shared" si="11"/>
        <v>-147.76493440245571</v>
      </c>
      <c r="AJ33">
        <f t="shared" si="12"/>
        <v>-2523.7792322564906</v>
      </c>
    </row>
    <row r="34" spans="1:36" x14ac:dyDescent="0.3">
      <c r="A34">
        <v>1982</v>
      </c>
      <c r="B34">
        <v>4802</v>
      </c>
      <c r="C34" s="3">
        <v>3777717.6060736598</v>
      </c>
      <c r="D34" s="3">
        <v>37756.462959170902</v>
      </c>
      <c r="E34" s="3">
        <v>1491699.99563235</v>
      </c>
      <c r="F34" s="3">
        <v>1330641.37426279</v>
      </c>
      <c r="G34" s="3">
        <v>-917619.77321934805</v>
      </c>
      <c r="H34" s="3">
        <v>2822341.36989515</v>
      </c>
      <c r="I34" s="2">
        <v>-0.32512713841325203</v>
      </c>
      <c r="J34" s="2">
        <v>-0.68960712553202697</v>
      </c>
      <c r="K34">
        <v>384</v>
      </c>
      <c r="L34" s="3">
        <v>2121795.6146880202</v>
      </c>
      <c r="M34" s="3">
        <v>7977.00412289</v>
      </c>
      <c r="N34" s="3">
        <v>1925443.4705114199</v>
      </c>
      <c r="O34" s="3">
        <v>131601.1367453</v>
      </c>
      <c r="P34" s="3">
        <v>-56774.003308410902</v>
      </c>
      <c r="Q34" s="2">
        <v>-0.43140967253414297</v>
      </c>
      <c r="R34">
        <f t="shared" si="0"/>
        <v>-0.66636947646666256</v>
      </c>
      <c r="S34">
        <f t="shared" si="1"/>
        <v>1.325127138413249</v>
      </c>
      <c r="T34">
        <f t="shared" si="2"/>
        <v>0.39885441012633682</v>
      </c>
      <c r="U34">
        <v>0.63173801030519217</v>
      </c>
      <c r="V34">
        <v>0.56782434236698764</v>
      </c>
      <c r="W34">
        <v>7.991478398731669E-2</v>
      </c>
      <c r="X34">
        <v>2018.4</v>
      </c>
      <c r="Y34">
        <f t="shared" si="3"/>
        <v>-0.11452956982337718</v>
      </c>
      <c r="Z34">
        <v>6.4524699414791303E-2</v>
      </c>
      <c r="AA34">
        <f t="shared" si="4"/>
        <v>-0.15067590942615877</v>
      </c>
      <c r="AB34">
        <f t="shared" si="5"/>
        <v>-0.1386271295585649</v>
      </c>
      <c r="AC34">
        <v>49.131999999999998</v>
      </c>
      <c r="AD34">
        <f t="shared" si="6"/>
        <v>43.733143442075743</v>
      </c>
      <c r="AE34">
        <f t="shared" si="7"/>
        <v>1982</v>
      </c>
      <c r="AF34" s="3">
        <f t="shared" si="8"/>
        <v>-2184.5588059406468</v>
      </c>
      <c r="AG34">
        <f t="shared" si="9"/>
        <v>86.333750532200099</v>
      </c>
      <c r="AH34">
        <f t="shared" si="10"/>
        <v>-2098.225055408444</v>
      </c>
      <c r="AI34">
        <f t="shared" si="11"/>
        <v>-129.81916880410779</v>
      </c>
      <c r="AJ34">
        <f t="shared" si="12"/>
        <v>-2228.0442242125519</v>
      </c>
    </row>
    <row r="35" spans="1:36" x14ac:dyDescent="0.3">
      <c r="A35">
        <v>1983</v>
      </c>
      <c r="B35">
        <v>5008</v>
      </c>
      <c r="C35" s="3">
        <v>3860326.5400581802</v>
      </c>
      <c r="D35" s="3">
        <v>41168.568123766803</v>
      </c>
      <c r="E35" s="3">
        <v>1575724.84927251</v>
      </c>
      <c r="F35" s="3">
        <v>1708462.1256900299</v>
      </c>
      <c r="G35" s="3">
        <v>-534970.99697186495</v>
      </c>
      <c r="H35" s="3">
        <v>3284186.97496254</v>
      </c>
      <c r="I35" s="2">
        <v>-0.16289297809482001</v>
      </c>
      <c r="J35" s="2">
        <v>-0.31313014724034099</v>
      </c>
      <c r="K35">
        <v>407</v>
      </c>
      <c r="L35" s="3">
        <v>2328583.7280924702</v>
      </c>
      <c r="M35" s="3">
        <v>9589.8707291320206</v>
      </c>
      <c r="N35" s="3">
        <v>2092867.2045110899</v>
      </c>
      <c r="O35" s="3">
        <v>165709.192787212</v>
      </c>
      <c r="P35" s="3">
        <v>-60417.460065043597</v>
      </c>
      <c r="Q35" s="2">
        <v>-0.36459932637911002</v>
      </c>
      <c r="R35">
        <f t="shared" si="0"/>
        <v>-0.31768091378148916</v>
      </c>
      <c r="S35">
        <f t="shared" si="1"/>
        <v>1.1628929780948223</v>
      </c>
      <c r="T35">
        <f t="shared" si="2"/>
        <v>0.41258436044068669</v>
      </c>
      <c r="U35">
        <v>0.62281347818081378</v>
      </c>
      <c r="V35">
        <v>0.5580803992682527</v>
      </c>
      <c r="W35">
        <v>8.1660835941815502E-2</v>
      </c>
      <c r="X35">
        <v>2172.4</v>
      </c>
      <c r="Y35">
        <f t="shared" si="3"/>
        <v>-5.8683623081393271E-2</v>
      </c>
      <c r="Z35">
        <v>9.2952890269948574E-2</v>
      </c>
      <c r="AA35">
        <f t="shared" si="4"/>
        <v>-7.5865928803994093E-2</v>
      </c>
      <c r="AB35">
        <f t="shared" si="5"/>
        <v>-7.0138493563127152E-2</v>
      </c>
      <c r="AC35">
        <v>51.055999999999997</v>
      </c>
      <c r="AD35">
        <f t="shared" si="6"/>
        <v>45.445725221416168</v>
      </c>
      <c r="AE35">
        <f t="shared" si="7"/>
        <v>1983</v>
      </c>
      <c r="AF35" s="3">
        <f t="shared" si="8"/>
        <v>-1267.7530445132738</v>
      </c>
      <c r="AG35">
        <f t="shared" si="9"/>
        <v>90.588428115492434</v>
      </c>
      <c r="AH35">
        <f t="shared" si="10"/>
        <v>-1177.1646163977628</v>
      </c>
      <c r="AI35">
        <f t="shared" si="11"/>
        <v>-132.94420931932237</v>
      </c>
      <c r="AJ35">
        <f t="shared" si="12"/>
        <v>-1310.1088257170852</v>
      </c>
    </row>
    <row r="36" spans="1:36" x14ac:dyDescent="0.3">
      <c r="A36">
        <v>1984</v>
      </c>
      <c r="B36">
        <v>5136</v>
      </c>
      <c r="C36" s="3">
        <v>4021966.27962226</v>
      </c>
      <c r="D36" s="3">
        <v>50928.844938219299</v>
      </c>
      <c r="E36" s="3">
        <v>1724755.0399096301</v>
      </c>
      <c r="F36" s="3">
        <v>1659883.5180847</v>
      </c>
      <c r="G36" s="3">
        <v>-586398.87668969005</v>
      </c>
      <c r="H36" s="3">
        <v>3384638.5579943401</v>
      </c>
      <c r="I36" s="2">
        <v>-0.173253027359346</v>
      </c>
      <c r="J36" s="2">
        <v>-0.353277124750489</v>
      </c>
      <c r="K36">
        <v>423</v>
      </c>
      <c r="L36" s="3">
        <v>2607501.96321877</v>
      </c>
      <c r="M36" s="3">
        <v>13602.459054623399</v>
      </c>
      <c r="N36" s="3">
        <v>2327425.5557241701</v>
      </c>
      <c r="O36" s="3">
        <v>179304.704690799</v>
      </c>
      <c r="P36" s="3">
        <v>-87169.243749174493</v>
      </c>
      <c r="Q36" s="2">
        <v>-0.48615145876675703</v>
      </c>
      <c r="R36">
        <f t="shared" si="0"/>
        <v>-0.36623120575576018</v>
      </c>
      <c r="S36">
        <f t="shared" si="1"/>
        <v>1.1732530273593489</v>
      </c>
      <c r="T36">
        <f t="shared" si="2"/>
        <v>0.43433361389272873</v>
      </c>
      <c r="U36">
        <v>0.61656945699498888</v>
      </c>
      <c r="V36">
        <v>0.55241406527872072</v>
      </c>
      <c r="W36">
        <v>8.0341739916208008E-2</v>
      </c>
      <c r="X36">
        <v>2434.6</v>
      </c>
      <c r="Y36">
        <f t="shared" si="3"/>
        <v>-6.3626168530123997E-2</v>
      </c>
      <c r="Z36">
        <v>7.6361978863461036E-2</v>
      </c>
      <c r="AA36">
        <f t="shared" si="4"/>
        <v>-8.0581584384464722E-2</v>
      </c>
      <c r="AB36">
        <f t="shared" si="5"/>
        <v>-7.4929779099684485E-2</v>
      </c>
      <c r="AC36">
        <v>52.898000000000003</v>
      </c>
      <c r="AD36">
        <f t="shared" si="6"/>
        <v>47.085317548622548</v>
      </c>
      <c r="AE36">
        <f t="shared" si="7"/>
        <v>1984</v>
      </c>
      <c r="AF36" s="3">
        <f t="shared" si="8"/>
        <v>-1353.5593573724861</v>
      </c>
      <c r="AG36">
        <f t="shared" si="9"/>
        <v>108.16290000726393</v>
      </c>
      <c r="AH36">
        <f t="shared" si="10"/>
        <v>-1245.3964573651788</v>
      </c>
      <c r="AI36">
        <f t="shared" si="11"/>
        <v>-185.13041493064026</v>
      </c>
      <c r="AJ36">
        <f t="shared" si="12"/>
        <v>-1430.526872295819</v>
      </c>
    </row>
    <row r="37" spans="1:36" x14ac:dyDescent="0.3">
      <c r="A37">
        <v>1985</v>
      </c>
      <c r="B37">
        <v>5083</v>
      </c>
      <c r="C37" s="3">
        <v>4158853.1675355001</v>
      </c>
      <c r="D37" s="3">
        <v>87219.911823222894</v>
      </c>
      <c r="E37" s="3">
        <v>1878447.30066081</v>
      </c>
      <c r="F37" s="3">
        <v>1922802.34612264</v>
      </c>
      <c r="G37" s="3">
        <v>-270383.60892880999</v>
      </c>
      <c r="H37" s="3">
        <v>3801249.6467834702</v>
      </c>
      <c r="I37" s="2">
        <v>-7.1130189819971906E-2</v>
      </c>
      <c r="J37" s="2">
        <v>-0.14061955430522599</v>
      </c>
      <c r="K37">
        <v>436</v>
      </c>
      <c r="L37" s="3">
        <v>2972025.4498669198</v>
      </c>
      <c r="M37" s="3">
        <v>15060.3387154875</v>
      </c>
      <c r="N37" s="3">
        <v>2843159.13484145</v>
      </c>
      <c r="O37" s="3">
        <v>259753.32704287799</v>
      </c>
      <c r="P37" s="3">
        <v>145947.35073289901</v>
      </c>
      <c r="Q37" s="2">
        <v>0.56186903318781001</v>
      </c>
      <c r="R37">
        <f t="shared" si="0"/>
        <v>-5.7014013308275477E-2</v>
      </c>
      <c r="S37">
        <f t="shared" si="1"/>
        <v>1.0711301898199712</v>
      </c>
      <c r="T37">
        <f t="shared" si="2"/>
        <v>0.46134982762149607</v>
      </c>
      <c r="U37">
        <v>0.62118940529735134</v>
      </c>
      <c r="V37">
        <v>0.55596944813528637</v>
      </c>
      <c r="W37">
        <v>8.0344443163033866E-2</v>
      </c>
      <c r="X37">
        <v>2601.3000000000002</v>
      </c>
      <c r="Y37">
        <f t="shared" si="3"/>
        <v>-2.586906194683742E-2</v>
      </c>
      <c r="Z37">
        <v>7.5786169814852686E-2</v>
      </c>
      <c r="AA37">
        <f t="shared" si="4"/>
        <v>-3.2549169116855299E-2</v>
      </c>
      <c r="AB37">
        <f t="shared" si="5"/>
        <v>-3.032246672684934E-2</v>
      </c>
      <c r="AC37">
        <v>54.570999999999998</v>
      </c>
      <c r="AD37">
        <f t="shared" si="6"/>
        <v>48.574480395211175</v>
      </c>
      <c r="AE37">
        <f t="shared" si="7"/>
        <v>1985</v>
      </c>
      <c r="AF37" s="3">
        <f t="shared" si="8"/>
        <v>-736.19628628555665</v>
      </c>
      <c r="AG37">
        <f t="shared" si="9"/>
        <v>179.55912469590032</v>
      </c>
      <c r="AH37">
        <f t="shared" si="10"/>
        <v>-556.63716158962018</v>
      </c>
      <c r="AI37">
        <f t="shared" si="11"/>
        <v>300.46096128140482</v>
      </c>
      <c r="AJ37">
        <f t="shared" si="12"/>
        <v>-256.17620030821536</v>
      </c>
    </row>
    <row r="38" spans="1:36" x14ac:dyDescent="0.3">
      <c r="A38">
        <v>1986</v>
      </c>
      <c r="B38">
        <v>5264</v>
      </c>
      <c r="C38" s="3">
        <v>4293056.07214987</v>
      </c>
      <c r="D38" s="3">
        <v>122570.014317105</v>
      </c>
      <c r="E38" s="3">
        <v>2006627.50740335</v>
      </c>
      <c r="F38" s="3">
        <v>2222583.4070053599</v>
      </c>
      <c r="G38" s="3">
        <v>58724.856575938102</v>
      </c>
      <c r="H38" s="3">
        <v>4229210.9144087201</v>
      </c>
      <c r="I38" s="2">
        <v>1.3885535094943001E-2</v>
      </c>
      <c r="J38" s="2">
        <v>2.6421891025931E-2</v>
      </c>
      <c r="K38">
        <v>486</v>
      </c>
      <c r="L38" s="3">
        <v>3468608.2019767398</v>
      </c>
      <c r="M38" s="3">
        <v>22575.303075368101</v>
      </c>
      <c r="N38" s="3">
        <v>3078280.37328168</v>
      </c>
      <c r="O38" s="3">
        <v>305234.43143695098</v>
      </c>
      <c r="P38" s="3">
        <v>-62518.094182732202</v>
      </c>
      <c r="Q38" s="2">
        <v>-0.204819927713974</v>
      </c>
      <c r="R38">
        <f t="shared" si="0"/>
        <v>-1.5005976890848929E-3</v>
      </c>
      <c r="S38">
        <f t="shared" si="1"/>
        <v>0.98611446490505306</v>
      </c>
      <c r="T38">
        <f t="shared" si="2"/>
        <v>0.48114955417117833</v>
      </c>
      <c r="U38">
        <v>0.63673982117786154</v>
      </c>
      <c r="V38">
        <v>0.56863304030732553</v>
      </c>
      <c r="W38">
        <v>8.1135003325205055E-2</v>
      </c>
      <c r="X38">
        <v>2706.6</v>
      </c>
      <c r="Y38">
        <f t="shared" si="3"/>
        <v>4.8631581215110419E-3</v>
      </c>
      <c r="Z38">
        <v>9.2980296009895338E-2</v>
      </c>
      <c r="AA38">
        <f t="shared" si="4"/>
        <v>6.1468963285384731E-3</v>
      </c>
      <c r="AB38">
        <f t="shared" si="5"/>
        <v>5.718983592862663E-3</v>
      </c>
      <c r="AC38">
        <v>55.67</v>
      </c>
      <c r="AD38">
        <f t="shared" si="6"/>
        <v>49.552717076861455</v>
      </c>
      <c r="AE38">
        <f t="shared" si="7"/>
        <v>1986</v>
      </c>
      <c r="AF38" s="3">
        <f t="shared" si="8"/>
        <v>-128.8429000616245</v>
      </c>
      <c r="AG38">
        <f t="shared" si="9"/>
        <v>247.35276196255006</v>
      </c>
      <c r="AH38">
        <f t="shared" si="10"/>
        <v>118.50986190091191</v>
      </c>
      <c r="AI38">
        <f t="shared" si="11"/>
        <v>-126.16481571688611</v>
      </c>
      <c r="AJ38">
        <f t="shared" si="12"/>
        <v>-7.6549538159741957</v>
      </c>
    </row>
    <row r="39" spans="1:36" x14ac:dyDescent="0.3">
      <c r="A39">
        <v>1987</v>
      </c>
      <c r="B39">
        <v>5418</v>
      </c>
      <c r="C39" s="3">
        <v>4613096.9959408296</v>
      </c>
      <c r="D39" s="3">
        <v>158034.518400831</v>
      </c>
      <c r="E39" s="3">
        <v>2239285.1026398102</v>
      </c>
      <c r="F39" s="3">
        <v>2315499.6530279499</v>
      </c>
      <c r="G39" s="3">
        <v>99722.278127739002</v>
      </c>
      <c r="H39" s="3">
        <v>4554784.75566776</v>
      </c>
      <c r="I39" s="2">
        <v>2.1893960631981398E-2</v>
      </c>
      <c r="J39" s="2">
        <v>4.30672826909448E-2</v>
      </c>
      <c r="K39">
        <v>513</v>
      </c>
      <c r="L39" s="3">
        <v>3708179.6639784798</v>
      </c>
      <c r="M39" s="3">
        <v>26975.678146306698</v>
      </c>
      <c r="N39" s="3">
        <v>3321192.0609837999</v>
      </c>
      <c r="O39" s="3">
        <v>270893.03460559598</v>
      </c>
      <c r="P39" s="3">
        <v>-89118.890242774403</v>
      </c>
      <c r="Q39" s="2">
        <v>-0.32898184470680902</v>
      </c>
      <c r="R39">
        <f t="shared" si="0"/>
        <v>4.099682130893398E-3</v>
      </c>
      <c r="S39">
        <f t="shared" si="1"/>
        <v>0.97810603936801366</v>
      </c>
      <c r="T39">
        <f t="shared" si="2"/>
        <v>0.50263831628154876</v>
      </c>
      <c r="U39">
        <v>0.63822584545234717</v>
      </c>
      <c r="V39">
        <v>0.56954635171437729</v>
      </c>
      <c r="W39">
        <v>8.0624546616463441E-2</v>
      </c>
      <c r="X39">
        <v>2894.9</v>
      </c>
      <c r="Y39">
        <f t="shared" si="3"/>
        <v>7.6591445798659908E-3</v>
      </c>
      <c r="Z39">
        <v>0.10181072773057355</v>
      </c>
      <c r="AA39">
        <f t="shared" si="4"/>
        <v>9.6807473121803111E-3</v>
      </c>
      <c r="AB39">
        <f t="shared" si="5"/>
        <v>9.0068797347422052E-3</v>
      </c>
      <c r="AC39">
        <v>57.045999999999999</v>
      </c>
      <c r="AD39">
        <f t="shared" si="6"/>
        <v>50.777515688281632</v>
      </c>
      <c r="AE39">
        <f t="shared" si="7"/>
        <v>1987</v>
      </c>
      <c r="AF39" s="3">
        <f t="shared" si="8"/>
        <v>-114.83870268691939</v>
      </c>
      <c r="AG39">
        <f t="shared" si="9"/>
        <v>311.22932317325245</v>
      </c>
      <c r="AH39">
        <f t="shared" si="10"/>
        <v>196.39062048628892</v>
      </c>
      <c r="AI39">
        <f t="shared" si="11"/>
        <v>-175.50856719707764</v>
      </c>
      <c r="AJ39">
        <f t="shared" si="12"/>
        <v>20.882053289211285</v>
      </c>
    </row>
    <row r="40" spans="1:36" x14ac:dyDescent="0.3">
      <c r="A40">
        <v>1988</v>
      </c>
      <c r="B40">
        <v>5245</v>
      </c>
      <c r="C40" s="3">
        <v>5270041.5726156104</v>
      </c>
      <c r="D40" s="3">
        <v>230141.87573475801</v>
      </c>
      <c r="E40" s="3">
        <v>2744174.68987808</v>
      </c>
      <c r="F40" s="3">
        <v>2375651.8373279101</v>
      </c>
      <c r="G40" s="3">
        <v>79926.830325147006</v>
      </c>
      <c r="H40" s="3">
        <v>5119826.5272059897</v>
      </c>
      <c r="I40" s="2">
        <v>1.5611237978558E-2</v>
      </c>
      <c r="J40" s="2">
        <v>3.3644168336992998E-2</v>
      </c>
      <c r="K40">
        <v>553</v>
      </c>
      <c r="L40" s="3">
        <v>4071602.2026262502</v>
      </c>
      <c r="M40" s="3">
        <v>27106.575034137801</v>
      </c>
      <c r="N40" s="3">
        <v>3614768.5304654799</v>
      </c>
      <c r="O40" s="3">
        <v>314823.92802783899</v>
      </c>
      <c r="P40" s="3">
        <v>-114903.16909879301</v>
      </c>
      <c r="Q40" s="2">
        <v>-0.36497597186651098</v>
      </c>
      <c r="R40">
        <f t="shared" si="0"/>
        <v>-1.300005717353906E-2</v>
      </c>
      <c r="S40">
        <f t="shared" si="1"/>
        <v>0.98438876202144399</v>
      </c>
      <c r="T40">
        <f t="shared" si="2"/>
        <v>0.5444899412534786</v>
      </c>
      <c r="U40">
        <v>0.63718813645621175</v>
      </c>
      <c r="V40">
        <v>0.57285808676680772</v>
      </c>
      <c r="W40">
        <v>8.0193482688391035E-2</v>
      </c>
      <c r="X40">
        <v>3142.4</v>
      </c>
      <c r="Y40">
        <f t="shared" si="3"/>
        <v>5.4162945155220932E-3</v>
      </c>
      <c r="Z40">
        <v>0.10538902310041949</v>
      </c>
      <c r="AA40">
        <f t="shared" si="4"/>
        <v>6.9185680686547815E-3</v>
      </c>
      <c r="AB40">
        <f t="shared" si="5"/>
        <v>6.4178102176105523E-3</v>
      </c>
      <c r="AC40">
        <v>59.058999999999997</v>
      </c>
      <c r="AD40">
        <f t="shared" si="6"/>
        <v>52.569317726645593</v>
      </c>
      <c r="AE40">
        <f t="shared" si="7"/>
        <v>1988</v>
      </c>
      <c r="AF40" s="3">
        <f t="shared" si="8"/>
        <v>-285.74661400537997</v>
      </c>
      <c r="AG40">
        <f t="shared" si="9"/>
        <v>437.78745033646675</v>
      </c>
      <c r="AH40">
        <f t="shared" si="10"/>
        <v>152.04083633110346</v>
      </c>
      <c r="AI40">
        <f t="shared" si="11"/>
        <v>-218.57458697918861</v>
      </c>
      <c r="AJ40">
        <f t="shared" si="12"/>
        <v>-66.533750648085146</v>
      </c>
    </row>
    <row r="41" spans="1:36" x14ac:dyDescent="0.3">
      <c r="A41">
        <v>1989</v>
      </c>
      <c r="B41">
        <v>4990</v>
      </c>
      <c r="C41" s="3">
        <v>5561021.2361789402</v>
      </c>
      <c r="D41" s="3">
        <v>290311.93415560003</v>
      </c>
      <c r="E41" s="3">
        <v>2963606.9138191398</v>
      </c>
      <c r="F41" s="3">
        <v>2842849.71320508</v>
      </c>
      <c r="G41" s="3">
        <v>535747.32500086504</v>
      </c>
      <c r="H41" s="3">
        <v>5806456.6270241896</v>
      </c>
      <c r="I41" s="2">
        <v>9.2267515184288204E-2</v>
      </c>
      <c r="J41" s="2">
        <v>0.188454325429977</v>
      </c>
      <c r="K41">
        <v>548</v>
      </c>
      <c r="L41" s="3">
        <v>4258440.9195713596</v>
      </c>
      <c r="M41" s="3">
        <v>25591.76556914</v>
      </c>
      <c r="N41" s="3">
        <v>3867615.65967417</v>
      </c>
      <c r="O41" s="3">
        <v>394266.18732541898</v>
      </c>
      <c r="P41" s="3">
        <v>29032.692997363902</v>
      </c>
      <c r="Q41" s="2">
        <v>7.3637288539280601E-2</v>
      </c>
      <c r="R41">
        <f t="shared" si="0"/>
        <v>0.17447012567751211</v>
      </c>
      <c r="S41">
        <f t="shared" si="1"/>
        <v>0.90773248481571456</v>
      </c>
      <c r="T41">
        <f t="shared" si="2"/>
        <v>0.56227857466573983</v>
      </c>
      <c r="U41">
        <v>0.63834337349397596</v>
      </c>
      <c r="V41">
        <v>0.57909155697920744</v>
      </c>
      <c r="W41">
        <v>8.0572289156626509E-2</v>
      </c>
      <c r="X41">
        <v>3320</v>
      </c>
      <c r="Y41">
        <f t="shared" si="3"/>
        <v>3.140197124442419E-2</v>
      </c>
      <c r="Z41">
        <v>0.11425541901440917</v>
      </c>
      <c r="AA41">
        <f t="shared" si="4"/>
        <v>4.0190801073756825E-2</v>
      </c>
      <c r="AB41">
        <f t="shared" si="5"/>
        <v>3.7261191130645951E-2</v>
      </c>
      <c r="AC41">
        <v>61.374000000000002</v>
      </c>
      <c r="AD41">
        <f t="shared" si="6"/>
        <v>54.62993457652766</v>
      </c>
      <c r="AE41">
        <f t="shared" si="7"/>
        <v>1989</v>
      </c>
      <c r="AF41" s="3">
        <f t="shared" si="8"/>
        <v>449.26905504795184</v>
      </c>
      <c r="AG41">
        <f t="shared" si="9"/>
        <v>531.41548933931119</v>
      </c>
      <c r="AH41">
        <f t="shared" si="10"/>
        <v>980.68454438723541</v>
      </c>
      <c r="AI41">
        <f t="shared" si="11"/>
        <v>53.144293915808774</v>
      </c>
      <c r="AJ41">
        <f t="shared" si="12"/>
        <v>1033.8288383030442</v>
      </c>
    </row>
    <row r="42" spans="1:36" x14ac:dyDescent="0.3">
      <c r="A42">
        <v>1990</v>
      </c>
      <c r="B42">
        <v>4876</v>
      </c>
      <c r="C42" s="3">
        <v>5669119.9378054896</v>
      </c>
      <c r="D42" s="3">
        <v>291053.48699826002</v>
      </c>
      <c r="E42" s="3">
        <v>3106890.4612199999</v>
      </c>
      <c r="F42" s="3">
        <v>2637194.9533473901</v>
      </c>
      <c r="G42" s="3">
        <v>366018.963760168</v>
      </c>
      <c r="H42" s="3">
        <v>5744085.41456741</v>
      </c>
      <c r="I42" s="2">
        <v>6.3721016897123006E-2</v>
      </c>
      <c r="J42" s="2">
        <v>0.13879101478469799</v>
      </c>
      <c r="K42">
        <v>546</v>
      </c>
      <c r="L42" s="3">
        <v>4369617.2917433605</v>
      </c>
      <c r="M42" s="3">
        <v>27949.8241221801</v>
      </c>
      <c r="N42" s="3">
        <v>3986264.4055794799</v>
      </c>
      <c r="O42" s="3">
        <v>308825.75643731502</v>
      </c>
      <c r="P42" s="3">
        <v>-46577.305604390902</v>
      </c>
      <c r="Q42" s="2">
        <v>-0.15082066386469001</v>
      </c>
      <c r="R42">
        <f t="shared" si="0"/>
        <v>0.1084315724919401</v>
      </c>
      <c r="S42">
        <f t="shared" si="1"/>
        <v>0.93627898310287483</v>
      </c>
      <c r="T42">
        <f t="shared" si="2"/>
        <v>0.5776965550051294</v>
      </c>
      <c r="U42">
        <v>0.64460211704306192</v>
      </c>
      <c r="V42">
        <v>0.58564698076134647</v>
      </c>
      <c r="W42">
        <v>8.2057050560987568E-2</v>
      </c>
      <c r="X42">
        <v>3467.1</v>
      </c>
      <c r="Y42">
        <f t="shared" si="3"/>
        <v>2.1174237034955412E-2</v>
      </c>
      <c r="Z42">
        <v>0.10570396386379531</v>
      </c>
      <c r="AA42">
        <f t="shared" si="4"/>
        <v>2.710477027343839E-2</v>
      </c>
      <c r="AB42">
        <f t="shared" si="5"/>
        <v>2.5127925860610731E-2</v>
      </c>
      <c r="AC42">
        <v>63.670999999999999</v>
      </c>
      <c r="AD42">
        <f t="shared" si="6"/>
        <v>56.674529351551023</v>
      </c>
      <c r="AE42">
        <f t="shared" si="7"/>
        <v>1990</v>
      </c>
      <c r="AF42" s="3">
        <f t="shared" si="8"/>
        <v>132.27366441261719</v>
      </c>
      <c r="AG42">
        <f t="shared" si="9"/>
        <v>513.552543494205</v>
      </c>
      <c r="AH42">
        <f t="shared" si="10"/>
        <v>645.82620790683484</v>
      </c>
      <c r="AI42">
        <f t="shared" si="11"/>
        <v>-82.183841908016149</v>
      </c>
      <c r="AJ42">
        <f t="shared" si="12"/>
        <v>563.64236599881872</v>
      </c>
    </row>
    <row r="43" spans="1:36" x14ac:dyDescent="0.3">
      <c r="A43">
        <v>1991</v>
      </c>
      <c r="B43">
        <v>4957</v>
      </c>
      <c r="C43" s="3">
        <v>5657029.3680970296</v>
      </c>
      <c r="D43" s="3">
        <v>323427.722252229</v>
      </c>
      <c r="E43" s="3">
        <v>3140237.0484070298</v>
      </c>
      <c r="F43" s="3">
        <v>3329525.3639087402</v>
      </c>
      <c r="G43" s="3">
        <v>1136160.7664709301</v>
      </c>
      <c r="H43" s="3">
        <v>6469762.4123157496</v>
      </c>
      <c r="I43" s="2">
        <v>0.17561089481557299</v>
      </c>
      <c r="J43" s="2">
        <v>0.34123805716773897</v>
      </c>
      <c r="K43">
        <v>566</v>
      </c>
      <c r="L43" s="3">
        <v>4441340.3324468704</v>
      </c>
      <c r="M43" s="3">
        <v>25347.879169373198</v>
      </c>
      <c r="N43" s="3">
        <v>4060731.8589134999</v>
      </c>
      <c r="O43" s="3">
        <v>470222.701044849</v>
      </c>
      <c r="P43" s="3">
        <v>114962.106680864</v>
      </c>
      <c r="Q43" s="2">
        <v>0.24448438245413201</v>
      </c>
      <c r="R43">
        <f t="shared" si="0"/>
        <v>0.32926469117553864</v>
      </c>
      <c r="S43">
        <f t="shared" si="1"/>
        <v>0.82438910518442388</v>
      </c>
      <c r="T43">
        <f t="shared" si="2"/>
        <v>0.5887648266445743</v>
      </c>
      <c r="U43">
        <v>0.64083952284492463</v>
      </c>
      <c r="V43">
        <v>0.58436996802304275</v>
      </c>
      <c r="W43">
        <v>8.6625028134143592E-2</v>
      </c>
      <c r="X43">
        <v>3554.4</v>
      </c>
      <c r="Y43">
        <f t="shared" si="3"/>
        <v>5.7776863123637535E-2</v>
      </c>
      <c r="Z43">
        <v>0.10305013393704714</v>
      </c>
      <c r="AA43">
        <f t="shared" si="4"/>
        <v>7.3587777330535287E-2</v>
      </c>
      <c r="AB43">
        <f t="shared" si="5"/>
        <v>6.8317472594902701E-2</v>
      </c>
      <c r="AC43">
        <v>65.825000000000003</v>
      </c>
      <c r="AD43">
        <f t="shared" si="6"/>
        <v>58.591837642974767</v>
      </c>
      <c r="AE43">
        <f t="shared" si="7"/>
        <v>1991</v>
      </c>
      <c r="AF43" s="3">
        <f t="shared" si="8"/>
        <v>1387.1096673415022</v>
      </c>
      <c r="AG43">
        <f t="shared" si="9"/>
        <v>552.00132862023031</v>
      </c>
      <c r="AH43">
        <f t="shared" si="10"/>
        <v>1939.1109959616654</v>
      </c>
      <c r="AI43">
        <f t="shared" si="11"/>
        <v>196.20839916538802</v>
      </c>
      <c r="AJ43">
        <f t="shared" si="12"/>
        <v>2135.3193951270532</v>
      </c>
    </row>
    <row r="44" spans="1:36" x14ac:dyDescent="0.3">
      <c r="A44">
        <v>1992</v>
      </c>
      <c r="B44">
        <v>5118</v>
      </c>
      <c r="C44" s="3">
        <v>5517068.2329505002</v>
      </c>
      <c r="D44" s="3">
        <v>346002.803454126</v>
      </c>
      <c r="E44" s="3">
        <v>3217770.9342333199</v>
      </c>
      <c r="F44" s="3">
        <v>3602032.8927414501</v>
      </c>
      <c r="G44" s="3">
        <v>1648738.3974784301</v>
      </c>
      <c r="H44" s="3">
        <v>6819803.8269747999</v>
      </c>
      <c r="I44" s="2">
        <v>0.24175745216557001</v>
      </c>
      <c r="J44" s="2">
        <v>0.45772441467729202</v>
      </c>
      <c r="K44">
        <v>591</v>
      </c>
      <c r="L44" s="3">
        <v>4962850.6800197205</v>
      </c>
      <c r="M44" s="3">
        <v>31148.579472062</v>
      </c>
      <c r="N44" s="3">
        <v>4535786.1383361705</v>
      </c>
      <c r="O44" s="3">
        <v>626975.969278723</v>
      </c>
      <c r="P44" s="3">
        <v>231060.00706723501</v>
      </c>
      <c r="Q44" s="2">
        <v>0.36853088218524099</v>
      </c>
      <c r="R44">
        <f t="shared" si="0"/>
        <v>0.44450093766124105</v>
      </c>
      <c r="S44">
        <f t="shared" si="1"/>
        <v>0.75824254783443079</v>
      </c>
      <c r="T44">
        <f t="shared" si="2"/>
        <v>0.62226459481227425</v>
      </c>
      <c r="U44">
        <v>0.64686389267484434</v>
      </c>
      <c r="V44">
        <v>0.58796565831820946</v>
      </c>
      <c r="W44">
        <v>8.7094791416125486E-2</v>
      </c>
      <c r="X44">
        <v>3741.9</v>
      </c>
      <c r="Y44">
        <f t="shared" si="3"/>
        <v>7.8556557780053354E-2</v>
      </c>
      <c r="Z44">
        <v>0.10998194886698025</v>
      </c>
      <c r="AA44">
        <f t="shared" si="4"/>
        <v>9.8602153919177857E-2</v>
      </c>
      <c r="AB44">
        <f t="shared" si="5"/>
        <v>9.1920288539469694E-2</v>
      </c>
      <c r="AC44">
        <v>67.325000000000003</v>
      </c>
      <c r="AD44">
        <f t="shared" si="6"/>
        <v>59.927010547865947</v>
      </c>
      <c r="AE44">
        <f t="shared" si="7"/>
        <v>1992</v>
      </c>
      <c r="AF44" s="3">
        <f t="shared" si="8"/>
        <v>2173.8704836339634</v>
      </c>
      <c r="AG44">
        <f t="shared" si="9"/>
        <v>577.37370893507295</v>
      </c>
      <c r="AH44">
        <f t="shared" si="10"/>
        <v>2751.2441925690937</v>
      </c>
      <c r="AI44">
        <f t="shared" si="11"/>
        <v>385.56905301104371</v>
      </c>
      <c r="AJ44">
        <f t="shared" si="12"/>
        <v>3136.8132455801374</v>
      </c>
    </row>
    <row r="45" spans="1:36" x14ac:dyDescent="0.3">
      <c r="A45">
        <v>1993</v>
      </c>
      <c r="B45">
        <v>5486</v>
      </c>
      <c r="C45" s="3">
        <v>5834500.4079793002</v>
      </c>
      <c r="D45" s="3">
        <v>392832.33152943198</v>
      </c>
      <c r="E45" s="3">
        <v>3486335.0955645498</v>
      </c>
      <c r="F45" s="3">
        <v>4188087.9683036301</v>
      </c>
      <c r="G45" s="3">
        <v>2232754.9874183</v>
      </c>
      <c r="H45" s="3">
        <v>7674423.0638681697</v>
      </c>
      <c r="I45" s="2">
        <v>0.29093457173742399</v>
      </c>
      <c r="J45" s="2">
        <v>0.53312036526364304</v>
      </c>
      <c r="K45">
        <v>1163</v>
      </c>
      <c r="L45" s="3">
        <v>5929816.4907827498</v>
      </c>
      <c r="M45" s="3">
        <v>41364.769354759999</v>
      </c>
      <c r="N45" s="3">
        <v>5389369.7653301703</v>
      </c>
      <c r="O45" s="3">
        <v>769411.99350008299</v>
      </c>
      <c r="P45" s="3">
        <v>270330.03740223701</v>
      </c>
      <c r="Q45" s="2">
        <v>0.35134627440949601</v>
      </c>
      <c r="R45">
        <f t="shared" si="0"/>
        <v>0.50490873305217865</v>
      </c>
      <c r="S45">
        <f t="shared" si="1"/>
        <v>0.70906542826257524</v>
      </c>
      <c r="T45">
        <f t="shared" si="2"/>
        <v>0.64067397102967494</v>
      </c>
      <c r="U45">
        <v>0.64203863920577797</v>
      </c>
      <c r="V45">
        <v>0.58448311769501249</v>
      </c>
      <c r="W45">
        <v>8.7742133067912106E-2</v>
      </c>
      <c r="X45">
        <v>3918.3</v>
      </c>
      <c r="Y45">
        <f t="shared" si="3"/>
        <v>9.5361006295630074E-2</v>
      </c>
      <c r="Z45">
        <v>0.12774639265391474</v>
      </c>
      <c r="AA45">
        <f t="shared" si="4"/>
        <v>0.11960370396593341</v>
      </c>
      <c r="AB45">
        <f t="shared" si="5"/>
        <v>0.11152280474249897</v>
      </c>
      <c r="AC45">
        <v>68.92</v>
      </c>
      <c r="AD45">
        <f t="shared" si="6"/>
        <v>61.346744403400237</v>
      </c>
      <c r="AE45">
        <f t="shared" si="7"/>
        <v>1993</v>
      </c>
      <c r="AF45" s="3">
        <f t="shared" si="8"/>
        <v>2999.2180901891497</v>
      </c>
      <c r="AG45">
        <f t="shared" si="9"/>
        <v>640.3474794787295</v>
      </c>
      <c r="AH45">
        <f t="shared" si="10"/>
        <v>3639.5655696678605</v>
      </c>
      <c r="AI45">
        <f t="shared" si="11"/>
        <v>440.65914178691696</v>
      </c>
      <c r="AJ45">
        <f t="shared" si="12"/>
        <v>4080.2247114547772</v>
      </c>
    </row>
    <row r="46" spans="1:36" x14ac:dyDescent="0.3">
      <c r="A46">
        <v>1994</v>
      </c>
      <c r="B46">
        <v>5774</v>
      </c>
      <c r="C46" s="3">
        <v>6241201.6458367603</v>
      </c>
      <c r="D46" s="3">
        <v>450101.47277650901</v>
      </c>
      <c r="E46" s="3">
        <v>3628583.8801727798</v>
      </c>
      <c r="F46" s="3">
        <v>4177270.6425854899</v>
      </c>
      <c r="G46" s="3">
        <v>2014754.3496979999</v>
      </c>
      <c r="H46" s="3">
        <v>7805854.5227582604</v>
      </c>
      <c r="I46" s="2">
        <v>0.25810810896153802</v>
      </c>
      <c r="J46" s="2">
        <v>0.48231357795169899</v>
      </c>
      <c r="K46">
        <v>1224</v>
      </c>
      <c r="L46" s="3">
        <v>6493416.4806687301</v>
      </c>
      <c r="M46" s="3">
        <v>58534.165569480399</v>
      </c>
      <c r="N46" s="3">
        <v>5930061.6500000199</v>
      </c>
      <c r="O46" s="3">
        <v>734671.36575566302</v>
      </c>
      <c r="P46" s="3">
        <v>229850.70065641199</v>
      </c>
      <c r="Q46" s="2">
        <v>0.312861928979625</v>
      </c>
      <c r="R46">
        <f t="shared" si="0"/>
        <v>0.45696896391341013</v>
      </c>
      <c r="S46">
        <f t="shared" si="1"/>
        <v>0.74189189103846132</v>
      </c>
      <c r="T46">
        <f t="shared" si="2"/>
        <v>0.62657936691419536</v>
      </c>
      <c r="U46">
        <v>0.629305839312016</v>
      </c>
      <c r="V46">
        <v>0.56247777299792923</v>
      </c>
      <c r="W46">
        <v>8.9347650496507836E-2</v>
      </c>
      <c r="X46">
        <v>4209.3999999999996</v>
      </c>
      <c r="Y46">
        <f t="shared" si="3"/>
        <v>8.9866681530335196E-2</v>
      </c>
      <c r="Z46">
        <v>0.14123370354668097</v>
      </c>
      <c r="AA46">
        <f t="shared" si="4"/>
        <v>0.11117228205975149</v>
      </c>
      <c r="AB46">
        <f t="shared" si="5"/>
        <v>0.10407041521661273</v>
      </c>
      <c r="AC46">
        <v>70.391999999999996</v>
      </c>
      <c r="AD46">
        <f t="shared" si="6"/>
        <v>62.656994080733448</v>
      </c>
      <c r="AE46">
        <f t="shared" si="7"/>
        <v>1994</v>
      </c>
      <c r="AF46" s="3">
        <f t="shared" si="8"/>
        <v>2497.1719436547755</v>
      </c>
      <c r="AG46">
        <f t="shared" si="9"/>
        <v>718.3579094084115</v>
      </c>
      <c r="AH46">
        <f t="shared" si="10"/>
        <v>3215.5298530631576</v>
      </c>
      <c r="AI46">
        <f t="shared" si="11"/>
        <v>366.83965458069957</v>
      </c>
      <c r="AJ46">
        <f t="shared" si="12"/>
        <v>3582.3695076438571</v>
      </c>
    </row>
    <row r="47" spans="1:36" x14ac:dyDescent="0.3">
      <c r="A47">
        <v>1995</v>
      </c>
      <c r="B47">
        <v>6385</v>
      </c>
      <c r="C47" s="3">
        <v>6640039.1619935101</v>
      </c>
      <c r="D47" s="3">
        <v>537369.52659427398</v>
      </c>
      <c r="E47" s="3">
        <v>3842040.78062349</v>
      </c>
      <c r="F47" s="3">
        <v>5447770.64503917</v>
      </c>
      <c r="G47" s="3">
        <v>3187141.79026342</v>
      </c>
      <c r="H47" s="3">
        <v>9289811.4256626703</v>
      </c>
      <c r="I47" s="2">
        <v>0.34307927731009602</v>
      </c>
      <c r="J47" s="2">
        <v>0.58503597121249695</v>
      </c>
      <c r="K47">
        <v>1235</v>
      </c>
      <c r="L47" s="3">
        <v>7337362.3995644003</v>
      </c>
      <c r="M47" s="3">
        <v>69570.939455044398</v>
      </c>
      <c r="N47" s="3">
        <v>6654183.8890000004</v>
      </c>
      <c r="O47" s="3">
        <v>1064531.8827891501</v>
      </c>
      <c r="P47" s="3">
        <v>450924.31167979602</v>
      </c>
      <c r="Q47" s="2">
        <v>0.423589296826266</v>
      </c>
      <c r="R47">
        <f t="shared" si="0"/>
        <v>0.55864513148722139</v>
      </c>
      <c r="S47">
        <f t="shared" si="1"/>
        <v>0.65692072268990265</v>
      </c>
      <c r="T47">
        <f t="shared" si="2"/>
        <v>0.62956722388137987</v>
      </c>
      <c r="U47">
        <v>0.62321723968346232</v>
      </c>
      <c r="V47">
        <v>0.55547289902206998</v>
      </c>
      <c r="W47">
        <v>8.6019582420530261E-2</v>
      </c>
      <c r="X47">
        <v>4473.3999999999996</v>
      </c>
      <c r="Y47">
        <f t="shared" si="3"/>
        <v>0.12299650037690855</v>
      </c>
      <c r="Z47">
        <v>0.16405759015693194</v>
      </c>
      <c r="AA47">
        <f t="shared" si="4"/>
        <v>0.15107848930937656</v>
      </c>
      <c r="AB47">
        <f t="shared" si="5"/>
        <v>0.14171782633188723</v>
      </c>
      <c r="AC47">
        <v>71.867999999999995</v>
      </c>
      <c r="AD47">
        <f t="shared" si="6"/>
        <v>63.970804219146373</v>
      </c>
      <c r="AE47">
        <f t="shared" si="7"/>
        <v>1995</v>
      </c>
      <c r="AF47" s="3">
        <f t="shared" si="8"/>
        <v>4142.1587488438608</v>
      </c>
      <c r="AG47">
        <f t="shared" si="9"/>
        <v>840.02309046075743</v>
      </c>
      <c r="AH47">
        <f t="shared" si="10"/>
        <v>4982.1818393046133</v>
      </c>
      <c r="AI47">
        <f t="shared" si="11"/>
        <v>704.89079695645751</v>
      </c>
      <c r="AJ47">
        <f t="shared" si="12"/>
        <v>5687.0726362610712</v>
      </c>
    </row>
    <row r="48" spans="1:36" x14ac:dyDescent="0.3">
      <c r="A48">
        <v>1996</v>
      </c>
      <c r="B48">
        <v>6968</v>
      </c>
      <c r="C48" s="3">
        <v>7196465.47884358</v>
      </c>
      <c r="D48" s="3">
        <v>650073.21381717804</v>
      </c>
      <c r="E48" s="3">
        <v>4152398.9212219599</v>
      </c>
      <c r="F48" s="3">
        <v>6516103.8859265298</v>
      </c>
      <c r="G48" s="3">
        <v>4122110.5421220702</v>
      </c>
      <c r="H48" s="3">
        <v>10668502.807148499</v>
      </c>
      <c r="I48" s="2">
        <v>0.38638135234496301</v>
      </c>
      <c r="J48" s="2">
        <v>0.63260356407530505</v>
      </c>
      <c r="K48">
        <v>1221</v>
      </c>
      <c r="L48" s="3">
        <v>8097814.0623111101</v>
      </c>
      <c r="M48" s="3">
        <v>97496.450974739899</v>
      </c>
      <c r="N48" s="3">
        <v>7345891.3509999998</v>
      </c>
      <c r="O48" s="3">
        <v>1370948.36401962</v>
      </c>
      <c r="P48" s="3">
        <v>716522.10368324304</v>
      </c>
      <c r="Q48" s="2">
        <v>0.52264703944239099</v>
      </c>
      <c r="R48">
        <f t="shared" si="0"/>
        <v>0.61349062900380169</v>
      </c>
      <c r="S48">
        <f t="shared" si="1"/>
        <v>0.61361864765503449</v>
      </c>
      <c r="T48">
        <f t="shared" si="2"/>
        <v>0.63430340760449577</v>
      </c>
      <c r="U48">
        <v>0.61934117548384382</v>
      </c>
      <c r="V48">
        <v>0.55261757759438401</v>
      </c>
      <c r="W48">
        <v>8.3537774422847072E-2</v>
      </c>
      <c r="X48">
        <v>4769.1000000000004</v>
      </c>
      <c r="Y48">
        <f t="shared" si="3"/>
        <v>0.14058278713105929</v>
      </c>
      <c r="Z48">
        <v>0.17406792147601177</v>
      </c>
      <c r="AA48">
        <f t="shared" si="4"/>
        <v>0.17240519257034362</v>
      </c>
      <c r="AB48">
        <f t="shared" si="5"/>
        <v>0.16179772409058218</v>
      </c>
      <c r="AC48">
        <v>73.183000000000007</v>
      </c>
      <c r="AD48">
        <f t="shared" si="6"/>
        <v>65.141305799100991</v>
      </c>
      <c r="AE48">
        <f t="shared" si="7"/>
        <v>1996</v>
      </c>
      <c r="AF48" s="3">
        <f t="shared" si="8"/>
        <v>5330.0087950537018</v>
      </c>
      <c r="AG48">
        <f t="shared" si="9"/>
        <v>997.9431726806888</v>
      </c>
      <c r="AH48">
        <f t="shared" si="10"/>
        <v>6327.9519677343633</v>
      </c>
      <c r="AI48">
        <f t="shared" si="11"/>
        <v>1099.9504767267524</v>
      </c>
      <c r="AJ48">
        <f t="shared" si="12"/>
        <v>7427.9024444611159</v>
      </c>
    </row>
    <row r="49" spans="1:36" x14ac:dyDescent="0.3">
      <c r="A49">
        <v>1997</v>
      </c>
      <c r="B49">
        <v>7038</v>
      </c>
      <c r="C49" s="3">
        <v>8154896.4201307101</v>
      </c>
      <c r="D49" s="3">
        <v>756680.61252648896</v>
      </c>
      <c r="E49" s="3">
        <v>4554903.2180174803</v>
      </c>
      <c r="F49" s="3">
        <v>8249505.4009075901</v>
      </c>
      <c r="G49" s="3">
        <v>5406192.8113208404</v>
      </c>
      <c r="H49" s="3">
        <v>12804408.6189251</v>
      </c>
      <c r="I49" s="2">
        <v>0.42221339323164098</v>
      </c>
      <c r="J49" s="2">
        <v>0.655335386619186</v>
      </c>
      <c r="K49">
        <v>1153</v>
      </c>
      <c r="L49" s="3">
        <v>9458819.7718503606</v>
      </c>
      <c r="M49" s="3">
        <v>144007.845405684</v>
      </c>
      <c r="N49" s="3">
        <v>8587097.1089999899</v>
      </c>
      <c r="O49" s="3">
        <v>1984322.1959082901</v>
      </c>
      <c r="P49" s="3">
        <v>1256607.3784636201</v>
      </c>
      <c r="Q49" s="2">
        <v>0.63326781359134199</v>
      </c>
      <c r="R49">
        <f t="shared" si="0"/>
        <v>0.65105652081314158</v>
      </c>
      <c r="S49">
        <f t="shared" si="1"/>
        <v>0.57778660676835569</v>
      </c>
      <c r="T49">
        <f t="shared" si="2"/>
        <v>0.61567590571442166</v>
      </c>
      <c r="U49">
        <v>0.61779921428293594</v>
      </c>
      <c r="V49">
        <v>0.55274349836966197</v>
      </c>
      <c r="W49">
        <v>8.1080555447508654E-2</v>
      </c>
      <c r="X49">
        <v>5141.8</v>
      </c>
      <c r="Y49">
        <f t="shared" si="3"/>
        <v>0.15460438875765914</v>
      </c>
      <c r="Z49">
        <v>0.18126466528760193</v>
      </c>
      <c r="AA49">
        <f t="shared" si="4"/>
        <v>0.19105418221506973</v>
      </c>
      <c r="AB49">
        <f t="shared" si="5"/>
        <v>0.17890425106259955</v>
      </c>
      <c r="AC49">
        <v>74.444999999999993</v>
      </c>
      <c r="AD49">
        <f t="shared" si="6"/>
        <v>66.26463126974943</v>
      </c>
      <c r="AE49">
        <f t="shared" si="7"/>
        <v>1997</v>
      </c>
      <c r="AF49" s="3">
        <f t="shared" si="8"/>
        <v>7016.5820132117997</v>
      </c>
      <c r="AG49">
        <f t="shared" si="9"/>
        <v>1141.907225660399</v>
      </c>
      <c r="AH49">
        <f t="shared" si="10"/>
        <v>8158.4892388721855</v>
      </c>
      <c r="AI49">
        <f t="shared" si="11"/>
        <v>1896.3470472630183</v>
      </c>
      <c r="AJ49">
        <f t="shared" si="12"/>
        <v>10054.836286135203</v>
      </c>
    </row>
    <row r="50" spans="1:36" x14ac:dyDescent="0.3">
      <c r="A50">
        <v>1998</v>
      </c>
      <c r="B50">
        <v>6833</v>
      </c>
      <c r="C50" s="3">
        <v>8904719.3778265994</v>
      </c>
      <c r="D50" s="3">
        <v>905911.87205403298</v>
      </c>
      <c r="E50" s="3">
        <v>4981963.8121639797</v>
      </c>
      <c r="F50" s="3">
        <v>9869967.3057976607</v>
      </c>
      <c r="G50" s="3">
        <v>6853123.6121890796</v>
      </c>
      <c r="H50" s="3">
        <v>14851931.1179616</v>
      </c>
      <c r="I50" s="2">
        <v>0.46142980045881299</v>
      </c>
      <c r="J50" s="2">
        <v>0.69434106515869898</v>
      </c>
      <c r="K50">
        <v>1170</v>
      </c>
      <c r="L50" s="3">
        <v>10673145.8631899</v>
      </c>
      <c r="M50" s="3">
        <v>192333.381657686</v>
      </c>
      <c r="N50" s="3">
        <v>9684361.1930000093</v>
      </c>
      <c r="O50" s="3">
        <v>2224759.2991553899</v>
      </c>
      <c r="P50" s="3">
        <v>1428308.0106231801</v>
      </c>
      <c r="Q50" s="2">
        <v>0.64200563681897205</v>
      </c>
      <c r="R50">
        <f t="shared" si="0"/>
        <v>0.68471424723406604</v>
      </c>
      <c r="S50">
        <f t="shared" si="1"/>
        <v>0.53857019954118857</v>
      </c>
      <c r="T50">
        <f t="shared" si="2"/>
        <v>0.62283831790783861</v>
      </c>
      <c r="U50">
        <v>0.62986443526875435</v>
      </c>
      <c r="V50">
        <v>0.56463071831037392</v>
      </c>
      <c r="W50">
        <v>7.8707932911901202E-2</v>
      </c>
      <c r="X50">
        <v>5473.4</v>
      </c>
      <c r="Y50">
        <f t="shared" si="3"/>
        <v>0.16457417499787669</v>
      </c>
      <c r="Z50">
        <v>0.17849692395954037</v>
      </c>
      <c r="AA50">
        <f t="shared" si="4"/>
        <v>0.20503408822874336</v>
      </c>
      <c r="AB50">
        <f t="shared" si="5"/>
        <v>0.19154745048512112</v>
      </c>
      <c r="AC50">
        <v>75.283000000000001</v>
      </c>
      <c r="AD50">
        <f t="shared" si="6"/>
        <v>67.010547865948638</v>
      </c>
      <c r="AE50">
        <f t="shared" si="7"/>
        <v>1998</v>
      </c>
      <c r="AF50" s="3">
        <f t="shared" si="8"/>
        <v>8875.0382283579474</v>
      </c>
      <c r="AG50">
        <f t="shared" si="9"/>
        <v>1351.8944418515514</v>
      </c>
      <c r="AH50">
        <f t="shared" si="10"/>
        <v>10226.932670209506</v>
      </c>
      <c r="AI50">
        <f t="shared" si="11"/>
        <v>2131.467442230798</v>
      </c>
      <c r="AJ50">
        <f t="shared" si="12"/>
        <v>12358.400112440304</v>
      </c>
    </row>
    <row r="51" spans="1:36" x14ac:dyDescent="0.3">
      <c r="A51">
        <v>1999</v>
      </c>
      <c r="B51">
        <v>6880</v>
      </c>
      <c r="C51" s="3">
        <v>10069254.7097602</v>
      </c>
      <c r="D51" s="3">
        <v>1208503.0152161</v>
      </c>
      <c r="E51" s="3">
        <v>5622605.1903214902</v>
      </c>
      <c r="F51" s="3">
        <v>12888124.971931299</v>
      </c>
      <c r="G51" s="3">
        <v>9649978.4677086491</v>
      </c>
      <c r="H51" s="3">
        <v>18510730.162252799</v>
      </c>
      <c r="I51" s="2">
        <v>0.52131808865038598</v>
      </c>
      <c r="J51" s="2">
        <v>0.74874960389700496</v>
      </c>
      <c r="K51">
        <v>1251</v>
      </c>
      <c r="L51" s="3">
        <v>11436967.7727312</v>
      </c>
      <c r="M51" s="3">
        <v>219227.70208897401</v>
      </c>
      <c r="N51" s="3">
        <v>10422688.295</v>
      </c>
      <c r="O51" s="3">
        <v>2188710.4617714998</v>
      </c>
      <c r="P51" s="3">
        <v>1393658.6861292899</v>
      </c>
      <c r="Q51" s="2">
        <v>0.63674876621245402</v>
      </c>
      <c r="R51">
        <f t="shared" si="0"/>
        <v>0.73249039577303887</v>
      </c>
      <c r="S51">
        <f t="shared" si="1"/>
        <v>0.47868191134961285</v>
      </c>
      <c r="T51">
        <f t="shared" si="2"/>
        <v>0.63455171571770164</v>
      </c>
      <c r="U51">
        <v>0.63498328220330225</v>
      </c>
      <c r="V51">
        <v>0.57057060577022511</v>
      </c>
      <c r="W51">
        <v>7.8246182482506643E-2</v>
      </c>
      <c r="X51">
        <v>5802.2</v>
      </c>
      <c r="Y51">
        <f t="shared" si="3"/>
        <v>0.18307816071418967</v>
      </c>
      <c r="Z51">
        <v>0.16132248465282722</v>
      </c>
      <c r="AA51">
        <f t="shared" si="4"/>
        <v>0.23084559517772485</v>
      </c>
      <c r="AB51">
        <f t="shared" si="5"/>
        <v>0.21492311702321312</v>
      </c>
      <c r="AC51">
        <v>76.37</v>
      </c>
      <c r="AD51">
        <f t="shared" si="6"/>
        <v>67.97810316435978</v>
      </c>
      <c r="AE51">
        <f t="shared" si="7"/>
        <v>1999</v>
      </c>
      <c r="AF51" s="3">
        <f t="shared" si="8"/>
        <v>12417.933216057094</v>
      </c>
      <c r="AG51">
        <f t="shared" si="9"/>
        <v>1777.7827843977057</v>
      </c>
      <c r="AH51">
        <f t="shared" si="10"/>
        <v>14195.716000454737</v>
      </c>
      <c r="AI51">
        <f t="shared" si="11"/>
        <v>2050.1582439857939</v>
      </c>
      <c r="AJ51">
        <f t="shared" si="12"/>
        <v>16245.874244440531</v>
      </c>
    </row>
    <row r="52" spans="1:36" x14ac:dyDescent="0.3">
      <c r="A52">
        <v>2000</v>
      </c>
      <c r="B52">
        <v>6762</v>
      </c>
      <c r="C52" s="3">
        <v>11308510.845750799</v>
      </c>
      <c r="D52" s="3">
        <v>1615734.88534849</v>
      </c>
      <c r="E52" s="3">
        <v>6183374.8458899902</v>
      </c>
      <c r="F52" s="3">
        <v>13116498.058831699</v>
      </c>
      <c r="G52" s="3">
        <v>9607096.9443194792</v>
      </c>
      <c r="H52" s="3">
        <v>19299872.9047218</v>
      </c>
      <c r="I52" s="2">
        <v>0.49778032175377901</v>
      </c>
      <c r="J52" s="2">
        <v>0.73244374384294897</v>
      </c>
      <c r="K52">
        <v>1205</v>
      </c>
      <c r="L52" s="3">
        <v>12343880.8296111</v>
      </c>
      <c r="M52" s="3">
        <v>240530.399490663</v>
      </c>
      <c r="N52" s="3">
        <v>11203350.468</v>
      </c>
      <c r="O52" s="3">
        <v>2681657.9180319998</v>
      </c>
      <c r="P52" s="3">
        <v>1781657.95591154</v>
      </c>
      <c r="Q52" s="2">
        <v>0.66438673774582402</v>
      </c>
      <c r="R52">
        <f t="shared" si="0"/>
        <v>0.7208914076370545</v>
      </c>
      <c r="S52">
        <f t="shared" si="1"/>
        <v>0.50221967824621938</v>
      </c>
      <c r="T52">
        <f t="shared" si="2"/>
        <v>0.63793642514288984</v>
      </c>
      <c r="U52">
        <v>0.64507772020725385</v>
      </c>
      <c r="V52">
        <v>0.58052300971904869</v>
      </c>
      <c r="W52">
        <v>7.7205290766903745E-2</v>
      </c>
      <c r="X52">
        <v>6214.6</v>
      </c>
      <c r="Y52">
        <f t="shared" si="3"/>
        <v>0.17037611671131536</v>
      </c>
      <c r="Z52">
        <v>0.1490207591888344</v>
      </c>
      <c r="AA52">
        <f t="shared" si="4"/>
        <v>0.21695874281362007</v>
      </c>
      <c r="AB52">
        <f t="shared" si="5"/>
        <v>0.20143120077951851</v>
      </c>
      <c r="AC52">
        <v>78.078000000000003</v>
      </c>
      <c r="AD52">
        <f t="shared" si="6"/>
        <v>69.498420045395875</v>
      </c>
      <c r="AE52">
        <f t="shared" si="7"/>
        <v>2000</v>
      </c>
      <c r="AF52" s="3">
        <f t="shared" si="8"/>
        <v>11498.624074836503</v>
      </c>
      <c r="AG52">
        <f t="shared" si="9"/>
        <v>2324.8512473997298</v>
      </c>
      <c r="AH52">
        <f t="shared" si="10"/>
        <v>13823.475322236378</v>
      </c>
      <c r="AI52">
        <f t="shared" si="11"/>
        <v>2563.5949058234323</v>
      </c>
      <c r="AJ52">
        <f t="shared" si="12"/>
        <v>16387.070228059809</v>
      </c>
    </row>
    <row r="53" spans="1:36" x14ac:dyDescent="0.3">
      <c r="A53">
        <v>2001</v>
      </c>
      <c r="B53">
        <v>6284</v>
      </c>
      <c r="C53" s="3">
        <v>11398378.204809399</v>
      </c>
      <c r="D53" s="3">
        <v>1834703.82556614</v>
      </c>
      <c r="E53" s="3">
        <v>6380559.2442252701</v>
      </c>
      <c r="F53" s="3">
        <v>10575374.002117001</v>
      </c>
      <c r="G53" s="3">
        <v>7392258.8670989098</v>
      </c>
      <c r="H53" s="3">
        <v>16955933.246342301</v>
      </c>
      <c r="I53" s="2">
        <v>0.43596885878832697</v>
      </c>
      <c r="J53" s="2">
        <v>0.699006849839929</v>
      </c>
      <c r="K53">
        <v>1155</v>
      </c>
      <c r="L53" s="3">
        <v>13174220.458278099</v>
      </c>
      <c r="M53" s="3">
        <v>252477.14066103101</v>
      </c>
      <c r="N53" s="3">
        <v>11997280.211999999</v>
      </c>
      <c r="O53" s="3">
        <v>2520840.5749313999</v>
      </c>
      <c r="P53" s="3">
        <v>1596377.46931435</v>
      </c>
      <c r="Q53" s="2">
        <v>0.63327188763525499</v>
      </c>
      <c r="R53">
        <f t="shared" si="0"/>
        <v>0.68635377677502152</v>
      </c>
      <c r="S53">
        <f t="shared" si="1"/>
        <v>0.56403114121166487</v>
      </c>
      <c r="T53">
        <f t="shared" si="2"/>
        <v>0.66716609027106399</v>
      </c>
      <c r="U53">
        <v>0.6471783295711061</v>
      </c>
      <c r="V53">
        <v>0.5854554636246373</v>
      </c>
      <c r="W53">
        <v>7.5685262818445662E-2</v>
      </c>
      <c r="X53">
        <v>6202</v>
      </c>
      <c r="Y53">
        <f t="shared" si="3"/>
        <v>0.14773209078245061</v>
      </c>
      <c r="Z53">
        <v>0.14436622580098635</v>
      </c>
      <c r="AA53">
        <f t="shared" si="4"/>
        <v>0.18806873255873477</v>
      </c>
      <c r="AB53">
        <f t="shared" si="5"/>
        <v>0.17462318529997339</v>
      </c>
      <c r="AC53">
        <v>79.790000000000006</v>
      </c>
      <c r="AD53">
        <f t="shared" si="6"/>
        <v>71.022297387511685</v>
      </c>
      <c r="AE53">
        <f t="shared" si="7"/>
        <v>2001</v>
      </c>
      <c r="AF53" s="3">
        <f t="shared" si="8"/>
        <v>7825.0848620254483</v>
      </c>
      <c r="AG53">
        <f t="shared" si="9"/>
        <v>2583.2786224242136</v>
      </c>
      <c r="AH53">
        <f t="shared" si="10"/>
        <v>10408.363484449517</v>
      </c>
      <c r="AI53">
        <f t="shared" si="11"/>
        <v>2247.7130817160128</v>
      </c>
      <c r="AJ53">
        <f t="shared" si="12"/>
        <v>12656.07656616553</v>
      </c>
    </row>
    <row r="54" spans="1:36" x14ac:dyDescent="0.3">
      <c r="A54">
        <v>2002</v>
      </c>
      <c r="B54">
        <v>5868</v>
      </c>
      <c r="C54" s="3">
        <v>11289982.927353799</v>
      </c>
      <c r="D54" s="3">
        <v>1682870.21578079</v>
      </c>
      <c r="E54" s="3">
        <v>6644454.1117535196</v>
      </c>
      <c r="F54" s="3">
        <v>8443358.7005470209</v>
      </c>
      <c r="G54" s="3">
        <v>5480700.1007275702</v>
      </c>
      <c r="H54" s="3">
        <v>15087812.8123006</v>
      </c>
      <c r="I54" s="2">
        <v>0.36325345289672101</v>
      </c>
      <c r="J54" s="2">
        <v>0.64911373484256796</v>
      </c>
      <c r="K54">
        <v>1122</v>
      </c>
      <c r="L54" s="3">
        <v>14257222.908996601</v>
      </c>
      <c r="M54" s="3">
        <v>306633.467236233</v>
      </c>
      <c r="N54" s="3">
        <v>12936584.9972186</v>
      </c>
      <c r="O54" s="3">
        <v>2213889.572286</v>
      </c>
      <c r="P54" s="3">
        <v>1199885.12774429</v>
      </c>
      <c r="Q54" s="2">
        <v>0.54198056794012595</v>
      </c>
      <c r="R54">
        <f t="shared" si="0"/>
        <v>0.62685836507175197</v>
      </c>
      <c r="S54">
        <f t="shared" si="1"/>
        <v>0.63674654710327816</v>
      </c>
      <c r="T54">
        <f t="shared" si="2"/>
        <v>0.69161821155167835</v>
      </c>
      <c r="U54">
        <v>0.63122854963772712</v>
      </c>
      <c r="V54">
        <v>0.5706440752828269</v>
      </c>
      <c r="W54">
        <v>7.9048557264522687E-2</v>
      </c>
      <c r="X54">
        <v>6293.6</v>
      </c>
      <c r="Y54">
        <f t="shared" si="3"/>
        <v>0.12725036080233568</v>
      </c>
      <c r="Z54">
        <v>0.15753275399363337</v>
      </c>
      <c r="AA54">
        <f t="shared" si="4"/>
        <v>0.16052051014306473</v>
      </c>
      <c r="AB54">
        <f t="shared" si="5"/>
        <v>0.1494304603628217</v>
      </c>
      <c r="AC54">
        <v>81.052000000000007</v>
      </c>
      <c r="AD54">
        <f t="shared" si="6"/>
        <v>72.145622858160138</v>
      </c>
      <c r="AE54">
        <f t="shared" si="7"/>
        <v>2002</v>
      </c>
      <c r="AF54" s="3">
        <f t="shared" si="8"/>
        <v>5264.1168438081932</v>
      </c>
      <c r="AG54">
        <f t="shared" si="9"/>
        <v>2332.6019640711252</v>
      </c>
      <c r="AH54">
        <f t="shared" si="10"/>
        <v>7596.7188078793724</v>
      </c>
      <c r="AI54">
        <f t="shared" si="11"/>
        <v>1663.1433484236327</v>
      </c>
      <c r="AJ54">
        <f t="shared" si="12"/>
        <v>9259.8621563030047</v>
      </c>
    </row>
    <row r="55" spans="1:36" x14ac:dyDescent="0.3">
      <c r="A55">
        <v>2003</v>
      </c>
      <c r="B55">
        <v>5533</v>
      </c>
      <c r="C55" s="3">
        <v>12301632.576853899</v>
      </c>
      <c r="D55" s="3">
        <v>1941786.6449072901</v>
      </c>
      <c r="E55" s="3">
        <v>7003252.1731563704</v>
      </c>
      <c r="F55" s="3">
        <v>10297395.7751342</v>
      </c>
      <c r="G55" s="3">
        <v>6940802.0163439102</v>
      </c>
      <c r="H55" s="3">
        <v>17300647.948290601</v>
      </c>
      <c r="I55" s="2">
        <v>0.40118740275445602</v>
      </c>
      <c r="J55" s="2">
        <v>0.67403469458795495</v>
      </c>
      <c r="K55">
        <v>1109</v>
      </c>
      <c r="L55" s="3">
        <v>15659235.485562099</v>
      </c>
      <c r="M55" s="3">
        <v>336085.35160825902</v>
      </c>
      <c r="N55" s="3">
        <v>14239816.047</v>
      </c>
      <c r="O55" s="3">
        <v>2671671.9367800099</v>
      </c>
      <c r="P55" s="3">
        <v>1588337.8498261501</v>
      </c>
      <c r="Q55" s="2">
        <v>0.59451081098694802</v>
      </c>
      <c r="R55">
        <f t="shared" si="0"/>
        <v>0.65765250483923765</v>
      </c>
      <c r="S55">
        <f t="shared" si="1"/>
        <v>0.59881259724553948</v>
      </c>
      <c r="T55">
        <f t="shared" si="2"/>
        <v>0.67599964508743071</v>
      </c>
      <c r="U55">
        <v>0.62019798940986881</v>
      </c>
      <c r="V55">
        <v>0.56054689752129538</v>
      </c>
      <c r="W55">
        <v>8.0469649297828252E-2</v>
      </c>
      <c r="X55">
        <v>6515.5</v>
      </c>
      <c r="Y55">
        <f t="shared" si="3"/>
        <v>0.14401963921346167</v>
      </c>
      <c r="Z55">
        <v>0.1848171653049891</v>
      </c>
      <c r="AA55">
        <f t="shared" si="4"/>
        <v>0.1822936597709692</v>
      </c>
      <c r="AB55">
        <f t="shared" si="5"/>
        <v>0.1695356529184667</v>
      </c>
      <c r="AC55">
        <v>82.557000000000002</v>
      </c>
      <c r="AD55">
        <f t="shared" si="6"/>
        <v>73.485246339400945</v>
      </c>
      <c r="AE55">
        <f t="shared" si="7"/>
        <v>2003</v>
      </c>
      <c r="AF55" s="3">
        <f t="shared" si="8"/>
        <v>6802.7469736552084</v>
      </c>
      <c r="AG55">
        <f t="shared" si="9"/>
        <v>2642.4170042771607</v>
      </c>
      <c r="AH55">
        <f t="shared" si="10"/>
        <v>9445.1639779322977</v>
      </c>
      <c r="AI55">
        <f t="shared" si="11"/>
        <v>2161.4377428772709</v>
      </c>
      <c r="AJ55">
        <f t="shared" si="12"/>
        <v>11606.601720809569</v>
      </c>
    </row>
    <row r="56" spans="1:36" x14ac:dyDescent="0.3">
      <c r="A56">
        <v>2004</v>
      </c>
      <c r="B56">
        <v>5412</v>
      </c>
      <c r="C56" s="3">
        <v>13734830.8501414</v>
      </c>
      <c r="D56" s="3">
        <v>2038427.98647449</v>
      </c>
      <c r="E56" s="3">
        <v>7378005.5400329698</v>
      </c>
      <c r="F56" s="3">
        <v>11859410.1112215</v>
      </c>
      <c r="G56" s="3">
        <v>7541012.7875875803</v>
      </c>
      <c r="H56" s="3">
        <v>19237415.651254401</v>
      </c>
      <c r="I56" s="2">
        <v>0.39199718529218602</v>
      </c>
      <c r="J56" s="2">
        <v>0.63586744339435297</v>
      </c>
      <c r="K56">
        <v>1069</v>
      </c>
      <c r="L56" s="3">
        <v>17535874.326168198</v>
      </c>
      <c r="M56" s="3">
        <v>502981.37269201502</v>
      </c>
      <c r="N56" s="3">
        <v>15822768.9612369</v>
      </c>
      <c r="O56" s="3">
        <v>2966261.7988</v>
      </c>
      <c r="P56" s="3">
        <v>1756137.8065607201</v>
      </c>
      <c r="Q56" s="2">
        <v>0.59203736071818203</v>
      </c>
      <c r="R56">
        <f t="shared" si="0"/>
        <v>0.6270980938046955</v>
      </c>
      <c r="S56">
        <f t="shared" si="1"/>
        <v>0.60800281470781814</v>
      </c>
      <c r="T56">
        <f t="shared" si="2"/>
        <v>0.63079269977538288</v>
      </c>
      <c r="U56">
        <v>0.61024998920599283</v>
      </c>
      <c r="V56">
        <v>0.55028953744081277</v>
      </c>
      <c r="W56">
        <v>8.1948102413540003E-2</v>
      </c>
      <c r="X56">
        <v>6948.3</v>
      </c>
      <c r="Y56">
        <f t="shared" si="3"/>
        <v>0.14416181003350492</v>
      </c>
      <c r="Z56">
        <v>0.21635097025679284</v>
      </c>
      <c r="AA56">
        <f t="shared" si="4"/>
        <v>0.18375385701421273</v>
      </c>
      <c r="AB56">
        <f t="shared" si="5"/>
        <v>0.17055650802064345</v>
      </c>
      <c r="AC56">
        <v>84.78</v>
      </c>
      <c r="AD56">
        <f t="shared" si="6"/>
        <v>75.463972584449678</v>
      </c>
      <c r="AE56">
        <f t="shared" si="7"/>
        <v>2004</v>
      </c>
      <c r="AF56" s="3">
        <f t="shared" si="8"/>
        <v>7291.6712606870442</v>
      </c>
      <c r="AG56">
        <f t="shared" si="9"/>
        <v>2701.1935850492641</v>
      </c>
      <c r="AH56">
        <f t="shared" si="10"/>
        <v>9992.8648457363397</v>
      </c>
      <c r="AI56">
        <f t="shared" si="11"/>
        <v>2327.120805355793</v>
      </c>
      <c r="AJ56">
        <f t="shared" si="12"/>
        <v>12319.985651092133</v>
      </c>
    </row>
    <row r="57" spans="1:36" x14ac:dyDescent="0.3">
      <c r="A57">
        <v>2005</v>
      </c>
      <c r="B57">
        <v>5223</v>
      </c>
      <c r="C57" s="3">
        <v>14511328.149770601</v>
      </c>
      <c r="D57" s="3">
        <v>2209850.0997180198</v>
      </c>
      <c r="E57" s="3">
        <v>7655426.9974989202</v>
      </c>
      <c r="F57" s="3">
        <v>12324194.032160999</v>
      </c>
      <c r="G57" s="3">
        <v>7678142.9796075001</v>
      </c>
      <c r="H57" s="3">
        <v>19979621.029660098</v>
      </c>
      <c r="I57" s="2">
        <v>0.38429872960098499</v>
      </c>
      <c r="J57" s="2">
        <v>0.62301380192252198</v>
      </c>
      <c r="K57">
        <v>1048</v>
      </c>
      <c r="L57" s="3">
        <v>18773881.980523799</v>
      </c>
      <c r="M57" s="3">
        <v>569851.14902987902</v>
      </c>
      <c r="N57" s="3">
        <v>16946514.687868498</v>
      </c>
      <c r="O57" s="3">
        <v>3094790.9803324998</v>
      </c>
      <c r="P57" s="3">
        <v>1837274.83670709</v>
      </c>
      <c r="Q57" s="2">
        <v>0.59366685775647998</v>
      </c>
      <c r="R57">
        <f t="shared" si="0"/>
        <v>0.61712348825843966</v>
      </c>
      <c r="S57">
        <f t="shared" si="1"/>
        <v>0.61570127039901412</v>
      </c>
      <c r="T57">
        <f t="shared" si="2"/>
        <v>0.62231765697994301</v>
      </c>
      <c r="U57">
        <v>0.5945085235635722</v>
      </c>
      <c r="V57">
        <v>0.53495509460218915</v>
      </c>
      <c r="W57">
        <v>8.2465812080177697E-2</v>
      </c>
      <c r="X57">
        <v>7473.4</v>
      </c>
      <c r="Y57">
        <f t="shared" si="3"/>
        <v>0.14702465953386312</v>
      </c>
      <c r="Z57">
        <v>0.2536009061352249</v>
      </c>
      <c r="AA57">
        <f t="shared" si="4"/>
        <v>0.18497880934666278</v>
      </c>
      <c r="AB57">
        <f t="shared" si="5"/>
        <v>0.17232742607572957</v>
      </c>
      <c r="AC57">
        <v>87.421000000000006</v>
      </c>
      <c r="AD57">
        <f t="shared" si="6"/>
        <v>77.814767012328105</v>
      </c>
      <c r="AE57">
        <f t="shared" si="7"/>
        <v>2005</v>
      </c>
      <c r="AF57" s="3">
        <f t="shared" si="8"/>
        <v>7027.320250182056</v>
      </c>
      <c r="AG57">
        <f t="shared" si="9"/>
        <v>2839.8852615826968</v>
      </c>
      <c r="AH57">
        <f t="shared" si="10"/>
        <v>9867.2055117649616</v>
      </c>
      <c r="AI57">
        <f t="shared" si="11"/>
        <v>2361.0876280282546</v>
      </c>
      <c r="AJ57">
        <f t="shared" si="12"/>
        <v>12228.293139793215</v>
      </c>
    </row>
    <row r="58" spans="1:36" x14ac:dyDescent="0.3">
      <c r="A58">
        <v>2006</v>
      </c>
      <c r="B58">
        <v>5081</v>
      </c>
      <c r="C58" s="3">
        <v>15704600.6285209</v>
      </c>
      <c r="D58" s="3">
        <v>2710427.5915579302</v>
      </c>
      <c r="E58" s="3">
        <v>7951800.1214018101</v>
      </c>
      <c r="F58" s="3">
        <v>13677843.545262801</v>
      </c>
      <c r="G58" s="3">
        <v>8635470.6297016591</v>
      </c>
      <c r="H58" s="3">
        <v>21629643.6666646</v>
      </c>
      <c r="I58" s="2">
        <v>0.399242389878598</v>
      </c>
      <c r="J58" s="2">
        <v>0.63134737585827105</v>
      </c>
      <c r="K58">
        <v>1024</v>
      </c>
      <c r="L58" s="3">
        <v>20932752.8230494</v>
      </c>
      <c r="M58" s="3">
        <v>683265.11626866204</v>
      </c>
      <c r="N58" s="3">
        <v>18869112.317000002</v>
      </c>
      <c r="O58" s="3">
        <v>3560174.0299200001</v>
      </c>
      <c r="P58" s="3">
        <v>2179798.6401392799</v>
      </c>
      <c r="Q58" s="2">
        <v>0.61227305795168296</v>
      </c>
      <c r="R58">
        <f t="shared" si="0"/>
        <v>0.62740795005403915</v>
      </c>
      <c r="S58">
        <f t="shared" si="1"/>
        <v>0.60075761012140327</v>
      </c>
      <c r="T58">
        <f t="shared" si="2"/>
        <v>0.61195122604434116</v>
      </c>
      <c r="U58">
        <v>0.58451434065453822</v>
      </c>
      <c r="V58">
        <v>0.52539473897136868</v>
      </c>
      <c r="W58">
        <v>8.1723625557206539E-2</v>
      </c>
      <c r="X58">
        <v>8008.7</v>
      </c>
      <c r="Y58">
        <f t="shared" si="3"/>
        <v>0.15685500308502379</v>
      </c>
      <c r="Z58">
        <v>0.26981326138947542</v>
      </c>
      <c r="AA58">
        <f t="shared" si="4"/>
        <v>0.19572142108874319</v>
      </c>
      <c r="AB58">
        <f t="shared" si="5"/>
        <v>0.18276594842083674</v>
      </c>
      <c r="AC58">
        <v>90.066000000000003</v>
      </c>
      <c r="AD58">
        <f t="shared" si="6"/>
        <v>80.169121901286218</v>
      </c>
      <c r="AE58">
        <f t="shared" si="7"/>
        <v>2006</v>
      </c>
      <c r="AF58" s="3">
        <f t="shared" si="8"/>
        <v>7390.6797250933232</v>
      </c>
      <c r="AG58">
        <f t="shared" si="9"/>
        <v>3380.8872135275874</v>
      </c>
      <c r="AH58">
        <f t="shared" si="10"/>
        <v>10771.566938620934</v>
      </c>
      <c r="AI58">
        <f t="shared" si="11"/>
        <v>2719.0002689854932</v>
      </c>
      <c r="AJ58">
        <f t="shared" si="12"/>
        <v>13490.567207606427</v>
      </c>
    </row>
    <row r="59" spans="1:36" x14ac:dyDescent="0.3">
      <c r="A59">
        <v>2007</v>
      </c>
      <c r="B59">
        <v>4929</v>
      </c>
      <c r="C59" s="3">
        <v>16904425.9593044</v>
      </c>
      <c r="D59" s="3">
        <v>2982190.8773109098</v>
      </c>
      <c r="E59" s="3">
        <v>8421958.8179264609</v>
      </c>
      <c r="F59" s="3">
        <v>14830243.047381699</v>
      </c>
      <c r="G59" s="3">
        <v>9329966.7833146304</v>
      </c>
      <c r="H59" s="3">
        <v>23252201.8653083</v>
      </c>
      <c r="I59" s="2">
        <v>0.40125089388780499</v>
      </c>
      <c r="J59" s="2">
        <v>0.62911759122935296</v>
      </c>
      <c r="K59">
        <v>981</v>
      </c>
      <c r="L59" s="3">
        <v>23226798.3122136</v>
      </c>
      <c r="M59" s="3">
        <v>796026.91580188496</v>
      </c>
      <c r="N59" s="3">
        <v>20960579.124000002</v>
      </c>
      <c r="O59" s="3">
        <v>2959568.0943999998</v>
      </c>
      <c r="P59" s="3">
        <v>1489375.8219882699</v>
      </c>
      <c r="Q59" s="2">
        <v>0.50324093735380404</v>
      </c>
      <c r="R59">
        <f t="shared" si="0"/>
        <v>0.6081763611246136</v>
      </c>
      <c r="S59">
        <f t="shared" si="1"/>
        <v>0.59874910611218779</v>
      </c>
      <c r="T59">
        <f t="shared" si="2"/>
        <v>0.60492864603465246</v>
      </c>
      <c r="U59">
        <v>0.59826176244086693</v>
      </c>
      <c r="V59">
        <v>0.53968048784333866</v>
      </c>
      <c r="W59">
        <v>8.2670187147799085E-2</v>
      </c>
      <c r="X59">
        <v>8180.7</v>
      </c>
      <c r="Y59">
        <f t="shared" si="3"/>
        <v>0.15153212923593218</v>
      </c>
      <c r="Z59">
        <v>0.25365617854891076</v>
      </c>
      <c r="AA59">
        <f t="shared" si="4"/>
        <v>0.19250399671597257</v>
      </c>
      <c r="AB59">
        <f t="shared" si="5"/>
        <v>0.17884670755595911</v>
      </c>
      <c r="AC59">
        <v>92.486000000000004</v>
      </c>
      <c r="AD59">
        <f t="shared" si="6"/>
        <v>82.323200854510659</v>
      </c>
      <c r="AE59">
        <f t="shared" si="7"/>
        <v>2007</v>
      </c>
      <c r="AF59" s="3">
        <f t="shared" si="8"/>
        <v>7710.7982198385944</v>
      </c>
      <c r="AG59">
        <f t="shared" si="9"/>
        <v>3622.539996448048</v>
      </c>
      <c r="AH59">
        <f t="shared" si="10"/>
        <v>11333.338216286596</v>
      </c>
      <c r="AI59">
        <f t="shared" si="11"/>
        <v>1809.1811379157082</v>
      </c>
      <c r="AJ59">
        <f t="shared" si="12"/>
        <v>13142.519354202304</v>
      </c>
    </row>
    <row r="60" spans="1:36" x14ac:dyDescent="0.3">
      <c r="A60">
        <v>2008</v>
      </c>
      <c r="B60">
        <v>4624</v>
      </c>
      <c r="C60" s="3">
        <v>16034599.994550399</v>
      </c>
      <c r="D60" s="3">
        <v>2820365.5586589598</v>
      </c>
      <c r="E60" s="3">
        <v>8620786.9253055993</v>
      </c>
      <c r="F60" s="3">
        <v>9962781.9242239706</v>
      </c>
      <c r="G60" s="3">
        <v>5369334.4136381503</v>
      </c>
      <c r="H60" s="3">
        <v>18583568.849529602</v>
      </c>
      <c r="I60" s="2">
        <v>0.28892913181065699</v>
      </c>
      <c r="J60" s="2">
        <v>0.53893926962135996</v>
      </c>
      <c r="K60">
        <v>937</v>
      </c>
      <c r="L60" s="3">
        <v>20570815.242536802</v>
      </c>
      <c r="M60" s="3">
        <v>746731.51360379194</v>
      </c>
      <c r="N60" s="3">
        <v>18614619.227000002</v>
      </c>
      <c r="O60" s="3">
        <v>1884515.73511</v>
      </c>
      <c r="P60" s="3">
        <v>675051.233176996</v>
      </c>
      <c r="Q60" s="2">
        <v>0.35820939066746099</v>
      </c>
      <c r="R60">
        <f t="shared" si="0"/>
        <v>0.5101910849731236</v>
      </c>
      <c r="S60">
        <f t="shared" si="1"/>
        <v>0.71107086818934284</v>
      </c>
      <c r="T60">
        <f t="shared" si="2"/>
        <v>0.65238640703168638</v>
      </c>
      <c r="U60">
        <v>0.61034308093349643</v>
      </c>
      <c r="V60">
        <v>0.55268278335371812</v>
      </c>
      <c r="W60">
        <v>8.4627453887303403E-2</v>
      </c>
      <c r="X60">
        <v>8094.3</v>
      </c>
      <c r="Y60">
        <f t="shared" si="3"/>
        <v>0.1047916382705648</v>
      </c>
      <c r="Z60">
        <v>0.20373244235748156</v>
      </c>
      <c r="AA60">
        <f t="shared" si="4"/>
        <v>0.13309286715833468</v>
      </c>
      <c r="AB60">
        <f t="shared" si="5"/>
        <v>0.12365912419574472</v>
      </c>
      <c r="AC60">
        <v>94.284999999999997</v>
      </c>
      <c r="AD60">
        <f t="shared" si="6"/>
        <v>83.924518225110148</v>
      </c>
      <c r="AE60">
        <f t="shared" si="7"/>
        <v>2008</v>
      </c>
      <c r="AF60" s="3">
        <f t="shared" si="8"/>
        <v>3037.215951770007</v>
      </c>
      <c r="AG60">
        <f t="shared" si="9"/>
        <v>3360.5978542455414</v>
      </c>
      <c r="AH60">
        <f t="shared" si="10"/>
        <v>6397.8138060155698</v>
      </c>
      <c r="AI60">
        <f t="shared" si="11"/>
        <v>804.3552080529206</v>
      </c>
      <c r="AJ60">
        <f t="shared" si="12"/>
        <v>7202.1690140684905</v>
      </c>
    </row>
    <row r="61" spans="1:36" x14ac:dyDescent="0.3">
      <c r="A61">
        <v>2009</v>
      </c>
      <c r="B61">
        <v>4371</v>
      </c>
      <c r="C61" s="3">
        <v>14940594.8604788</v>
      </c>
      <c r="D61" s="3">
        <v>2970157.2276744498</v>
      </c>
      <c r="E61" s="3">
        <v>8296942.0094506098</v>
      </c>
      <c r="F61" s="3">
        <v>10959047.14811</v>
      </c>
      <c r="G61" s="3">
        <v>7285551.5247563599</v>
      </c>
      <c r="H61" s="3">
        <v>19255989.157560699</v>
      </c>
      <c r="I61" s="2">
        <v>0.37835249413275501</v>
      </c>
      <c r="J61" s="2">
        <v>0.66479789951563595</v>
      </c>
      <c r="K61">
        <v>915</v>
      </c>
      <c r="L61" s="3">
        <v>20152631.340964802</v>
      </c>
      <c r="M61" s="3">
        <v>782614.64927135501</v>
      </c>
      <c r="N61" s="3">
        <v>17929726.443999998</v>
      </c>
      <c r="O61" s="3">
        <v>2255016.41708</v>
      </c>
      <c r="P61" s="3">
        <v>814726.16938657302</v>
      </c>
      <c r="Q61" s="2">
        <v>0.361295005755016</v>
      </c>
      <c r="R61">
        <f t="shared" si="0"/>
        <v>0.61300429305347159</v>
      </c>
      <c r="S61">
        <f t="shared" si="1"/>
        <v>0.62164750586724649</v>
      </c>
      <c r="T61">
        <f t="shared" si="2"/>
        <v>0.6931193548607848</v>
      </c>
      <c r="U61">
        <v>0.5904099232435065</v>
      </c>
      <c r="V61">
        <v>0.53556842422378559</v>
      </c>
      <c r="W61">
        <v>8.3996463306808142E-2</v>
      </c>
      <c r="X61">
        <v>7803.9</v>
      </c>
      <c r="Y61">
        <f t="shared" si="3"/>
        <v>0.14393857365847501</v>
      </c>
      <c r="Z61">
        <v>0.17722773199914704</v>
      </c>
      <c r="AA61">
        <f t="shared" si="4"/>
        <v>0.17875997014663167</v>
      </c>
      <c r="AB61">
        <f t="shared" si="5"/>
        <v>0.16715283798391278</v>
      </c>
      <c r="AC61">
        <v>95.004000000000005</v>
      </c>
      <c r="AD61">
        <f t="shared" si="6"/>
        <v>84.564511104187986</v>
      </c>
      <c r="AE61">
        <f t="shared" si="7"/>
        <v>2009</v>
      </c>
      <c r="AF61" s="3">
        <f t="shared" si="8"/>
        <v>5103.0795788141122</v>
      </c>
      <c r="AG61">
        <f t="shared" si="9"/>
        <v>3512.2975216105224</v>
      </c>
      <c r="AH61">
        <f t="shared" si="10"/>
        <v>8615.3771004247537</v>
      </c>
      <c r="AI61">
        <f t="shared" si="11"/>
        <v>963.43744999931107</v>
      </c>
      <c r="AJ61">
        <f t="shared" si="12"/>
        <v>9578.8145504240656</v>
      </c>
    </row>
    <row r="62" spans="1:36" x14ac:dyDescent="0.3">
      <c r="A62">
        <v>2010</v>
      </c>
      <c r="B62">
        <v>4274</v>
      </c>
      <c r="C62" s="3">
        <v>16155816.94117</v>
      </c>
      <c r="D62" s="3">
        <v>3227738.3975791698</v>
      </c>
      <c r="E62" s="3">
        <v>8576616.6452839691</v>
      </c>
      <c r="F62" s="3">
        <v>12954332.933100799</v>
      </c>
      <c r="G62" s="3">
        <v>8602871.0347940009</v>
      </c>
      <c r="H62" s="3">
        <v>21530949.578384802</v>
      </c>
      <c r="I62" s="2">
        <v>0.399558366131261</v>
      </c>
      <c r="J62" s="2">
        <v>0.66409216740230803</v>
      </c>
      <c r="K62">
        <v>911</v>
      </c>
      <c r="L62" s="3">
        <v>24716802.0480223</v>
      </c>
      <c r="M62" s="3">
        <v>787608.38957435102</v>
      </c>
      <c r="N62" s="3">
        <v>22202304.055396602</v>
      </c>
      <c r="O62" s="3">
        <v>2521387.6081512002</v>
      </c>
      <c r="P62" s="3">
        <v>794498.00509986503</v>
      </c>
      <c r="Q62" s="2">
        <v>0.31510347815282103</v>
      </c>
      <c r="R62">
        <f t="shared" si="0"/>
        <v>0.60723305353339052</v>
      </c>
      <c r="S62">
        <f t="shared" si="1"/>
        <v>0.60044163386873994</v>
      </c>
      <c r="T62">
        <f t="shared" si="2"/>
        <v>0.6634100045389868</v>
      </c>
      <c r="U62">
        <v>0.57103290776351112</v>
      </c>
      <c r="V62">
        <v>0.51812899697525538</v>
      </c>
      <c r="W62">
        <v>8.3198697780639194E-2</v>
      </c>
      <c r="X62">
        <v>8232.1</v>
      </c>
      <c r="Y62">
        <f t="shared" si="3"/>
        <v>0.1592928549051181</v>
      </c>
      <c r="Z62">
        <v>0.21014893509429583</v>
      </c>
      <c r="AA62">
        <f t="shared" si="4"/>
        <v>0.19694197437713928</v>
      </c>
      <c r="AB62">
        <f t="shared" si="5"/>
        <v>0.18439226788646557</v>
      </c>
      <c r="AC62">
        <v>96.111000000000004</v>
      </c>
      <c r="AD62">
        <f t="shared" si="6"/>
        <v>85.549868707997689</v>
      </c>
      <c r="AE62">
        <f t="shared" si="7"/>
        <v>2010</v>
      </c>
      <c r="AF62" s="3">
        <f t="shared" si="8"/>
        <v>6283.0401944407313</v>
      </c>
      <c r="AG62">
        <f t="shared" si="9"/>
        <v>3772.9320293830233</v>
      </c>
      <c r="AH62">
        <f t="shared" si="10"/>
        <v>10055.972223823826</v>
      </c>
      <c r="AI62">
        <f t="shared" si="11"/>
        <v>928.69576201417442</v>
      </c>
      <c r="AJ62">
        <f t="shared" si="12"/>
        <v>10984.667985838001</v>
      </c>
    </row>
    <row r="63" spans="1:36" x14ac:dyDescent="0.3">
      <c r="A63">
        <v>2011</v>
      </c>
      <c r="B63">
        <v>4215</v>
      </c>
      <c r="C63" s="3">
        <v>17540301.141086102</v>
      </c>
      <c r="D63" s="3">
        <v>3500326.4516535299</v>
      </c>
      <c r="E63" s="3">
        <v>9391839.9160238598</v>
      </c>
      <c r="F63" s="3">
        <v>13318744.8645088</v>
      </c>
      <c r="G63" s="3">
        <v>8670610.0911001395</v>
      </c>
      <c r="H63" s="3">
        <v>22710584.780532699</v>
      </c>
      <c r="I63" s="2">
        <v>0.38178717874902601</v>
      </c>
      <c r="J63" s="2">
        <v>0.65100804762805997</v>
      </c>
      <c r="K63">
        <v>899</v>
      </c>
      <c r="L63" s="3">
        <v>24877692.902886</v>
      </c>
      <c r="M63" s="3">
        <v>764919.920813523</v>
      </c>
      <c r="N63" s="3">
        <v>22276703.0727791</v>
      </c>
      <c r="O63" s="3">
        <v>2133394.8329003998</v>
      </c>
      <c r="P63" s="3">
        <v>297324.92360698199</v>
      </c>
      <c r="Q63" s="2">
        <v>0.139367040278598</v>
      </c>
      <c r="R63">
        <f t="shared" si="0"/>
        <v>0.58036849202254759</v>
      </c>
      <c r="S63">
        <f t="shared" si="1"/>
        <v>0.61821282125097488</v>
      </c>
      <c r="T63">
        <f t="shared" si="2"/>
        <v>0.66893567287502231</v>
      </c>
      <c r="U63">
        <v>0.57119675456389452</v>
      </c>
      <c r="V63">
        <v>0.5182307005273834</v>
      </c>
      <c r="W63">
        <v>8.3303390321645909E-2</v>
      </c>
      <c r="X63">
        <v>8627.5</v>
      </c>
      <c r="Y63">
        <f t="shared" si="3"/>
        <v>0.15212917528241482</v>
      </c>
      <c r="Z63">
        <v>0.21976361863904059</v>
      </c>
      <c r="AA63">
        <f t="shared" si="4"/>
        <v>0.18940729056299099</v>
      </c>
      <c r="AB63">
        <f t="shared" si="5"/>
        <v>0.17698125213613228</v>
      </c>
      <c r="AC63">
        <v>98.117999999999995</v>
      </c>
      <c r="AD63">
        <f t="shared" si="6"/>
        <v>87.336330054742078</v>
      </c>
      <c r="AE63">
        <f t="shared" si="7"/>
        <v>2011</v>
      </c>
      <c r="AF63" s="3">
        <f t="shared" si="8"/>
        <v>5919.9689707660518</v>
      </c>
      <c r="AG63">
        <f t="shared" si="9"/>
        <v>4007.8698629305109</v>
      </c>
      <c r="AH63">
        <f t="shared" si="10"/>
        <v>9927.8388336966236</v>
      </c>
      <c r="AI63">
        <f t="shared" si="11"/>
        <v>340.4367041992947</v>
      </c>
      <c r="AJ63">
        <f t="shared" si="12"/>
        <v>10268.275537895919</v>
      </c>
    </row>
    <row r="64" spans="1:36" x14ac:dyDescent="0.3">
      <c r="A64">
        <v>2012</v>
      </c>
      <c r="B64">
        <v>4233</v>
      </c>
      <c r="C64" s="3">
        <v>18857477.486366101</v>
      </c>
      <c r="D64" s="3">
        <v>3711781.5188839198</v>
      </c>
      <c r="E64" s="3">
        <v>10146354.5718087</v>
      </c>
      <c r="F64" s="3">
        <v>14763213.761412401</v>
      </c>
      <c r="G64" s="3">
        <v>9763872.3657389097</v>
      </c>
      <c r="H64" s="3">
        <v>24909568.333221201</v>
      </c>
      <c r="I64" s="2">
        <v>0.391972764647114</v>
      </c>
      <c r="J64" s="2">
        <v>0.66136496588970495</v>
      </c>
      <c r="K64">
        <v>895</v>
      </c>
      <c r="L64" s="3">
        <v>25766610.4964035</v>
      </c>
      <c r="M64" s="3">
        <v>829753.85853978503</v>
      </c>
      <c r="N64" s="3">
        <v>22934477.066325601</v>
      </c>
      <c r="O64" s="3">
        <v>2615190.1194780101</v>
      </c>
      <c r="P64" s="3">
        <v>612810.54793994001</v>
      </c>
      <c r="Q64" s="2">
        <v>0.234327341395071</v>
      </c>
      <c r="R64">
        <f t="shared" si="0"/>
        <v>0.59710218411307769</v>
      </c>
      <c r="S64">
        <f t="shared" si="1"/>
        <v>0.60802723535288195</v>
      </c>
      <c r="T64">
        <f t="shared" si="2"/>
        <v>0.66991669406232168</v>
      </c>
      <c r="U64">
        <v>0.56439827066113446</v>
      </c>
      <c r="V64">
        <v>0.51226869548172094</v>
      </c>
      <c r="W64">
        <v>8.0934801311161209E-2</v>
      </c>
      <c r="X64">
        <v>9182.7000000000007</v>
      </c>
      <c r="Y64">
        <f t="shared" si="3"/>
        <v>0.15945315001087257</v>
      </c>
      <c r="Z64">
        <v>0.23286831163770655</v>
      </c>
      <c r="AA64">
        <f t="shared" si="4"/>
        <v>0.19824370390599277</v>
      </c>
      <c r="AB64">
        <f t="shared" si="5"/>
        <v>0.18531351927428602</v>
      </c>
      <c r="AC64">
        <v>100</v>
      </c>
      <c r="AD64">
        <f t="shared" si="6"/>
        <v>89.011526992745559</v>
      </c>
      <c r="AE64">
        <f t="shared" si="7"/>
        <v>2012</v>
      </c>
      <c r="AF64" s="3">
        <f t="shared" si="8"/>
        <v>6799.2214618992502</v>
      </c>
      <c r="AG64">
        <f t="shared" si="9"/>
        <v>4170.00094739014</v>
      </c>
      <c r="AH64">
        <f t="shared" si="10"/>
        <v>10969.222409289379</v>
      </c>
      <c r="AI64">
        <f t="shared" si="11"/>
        <v>688.46201008312562</v>
      </c>
      <c r="AJ64">
        <f t="shared" si="12"/>
        <v>11657.684419372505</v>
      </c>
    </row>
    <row r="65" spans="1:36" x14ac:dyDescent="0.3">
      <c r="A65">
        <v>2013</v>
      </c>
      <c r="B65">
        <v>4345</v>
      </c>
      <c r="C65" s="3">
        <v>20797232.5856441</v>
      </c>
      <c r="D65" s="3">
        <v>4099382.3190422799</v>
      </c>
      <c r="E65" s="3">
        <v>10764795.939327801</v>
      </c>
      <c r="F65" s="3">
        <v>18660741.3787123</v>
      </c>
      <c r="G65" s="3">
        <v>12727687.051438199</v>
      </c>
      <c r="H65" s="3">
        <v>29425537.318039998</v>
      </c>
      <c r="I65" s="2">
        <v>0.43253881531112198</v>
      </c>
      <c r="J65" s="2">
        <v>0.68205688043871904</v>
      </c>
      <c r="K65">
        <v>878</v>
      </c>
      <c r="L65" s="3">
        <v>26421423.088177402</v>
      </c>
      <c r="M65" s="3">
        <v>805826.31951330998</v>
      </c>
      <c r="N65" s="3">
        <v>23530982.237714</v>
      </c>
      <c r="O65" s="3">
        <v>3510785.1130134002</v>
      </c>
      <c r="P65" s="3">
        <v>1426170.5820632901</v>
      </c>
      <c r="Q65" s="2">
        <v>0.406225541055452</v>
      </c>
      <c r="R65">
        <f t="shared" si="0"/>
        <v>0.63837993467809417</v>
      </c>
      <c r="S65">
        <f t="shared" si="1"/>
        <v>0.56746118468887974</v>
      </c>
      <c r="T65">
        <f t="shared" si="2"/>
        <v>0.64468154687307211</v>
      </c>
      <c r="U65">
        <v>0.56471233686076316</v>
      </c>
      <c r="V65">
        <v>0.51420449668182433</v>
      </c>
      <c r="W65">
        <v>8.3677108281195595E-2</v>
      </c>
      <c r="X65">
        <v>9478.1</v>
      </c>
      <c r="Y65">
        <f t="shared" si="3"/>
        <v>0.17393181420410514</v>
      </c>
      <c r="Z65">
        <v>0.24465794300781293</v>
      </c>
      <c r="AA65">
        <f t="shared" si="4"/>
        <v>0.2196528028361627</v>
      </c>
      <c r="AB65">
        <f t="shared" si="5"/>
        <v>0.20441247329214352</v>
      </c>
      <c r="AC65">
        <v>101.755</v>
      </c>
      <c r="AD65">
        <f t="shared" si="6"/>
        <v>90.573679291468238</v>
      </c>
      <c r="AE65">
        <f t="shared" si="7"/>
        <v>2013</v>
      </c>
      <c r="AF65" s="3">
        <f t="shared" si="8"/>
        <v>9526.2826903938767</v>
      </c>
      <c r="AG65">
        <f t="shared" si="9"/>
        <v>4526.019425412067</v>
      </c>
      <c r="AH65">
        <f t="shared" si="10"/>
        <v>14052.302115805851</v>
      </c>
      <c r="AI65">
        <f t="shared" si="11"/>
        <v>1574.5971602565016</v>
      </c>
      <c r="AJ65">
        <f t="shared" si="12"/>
        <v>15626.899276062353</v>
      </c>
    </row>
    <row r="66" spans="1:36" x14ac:dyDescent="0.3">
      <c r="A66">
        <v>2014</v>
      </c>
      <c r="B66">
        <v>4414</v>
      </c>
      <c r="C66" s="3">
        <v>22083735.542988699</v>
      </c>
      <c r="D66" s="3">
        <v>4322278.1734893201</v>
      </c>
      <c r="E66" s="3">
        <v>11681973.0254981</v>
      </c>
      <c r="F66" s="3">
        <v>20565881.995744999</v>
      </c>
      <c r="G66" s="3">
        <v>14486397.651743701</v>
      </c>
      <c r="H66" s="3">
        <v>32247855.021242902</v>
      </c>
      <c r="I66" s="2">
        <v>0.449220502951311</v>
      </c>
      <c r="J66" s="2">
        <v>0.70438980709608701</v>
      </c>
      <c r="K66">
        <v>883</v>
      </c>
      <c r="L66" s="3">
        <v>27473065.902710099</v>
      </c>
      <c r="M66" s="3">
        <v>804719.81581757299</v>
      </c>
      <c r="N66" s="3">
        <v>24395842.936999999</v>
      </c>
      <c r="O66" s="3">
        <v>3868642.8312611999</v>
      </c>
      <c r="P66" s="3">
        <v>1596139.6813686399</v>
      </c>
      <c r="Q66" s="2">
        <v>0.41258388302760202</v>
      </c>
      <c r="R66">
        <f t="shared" si="0"/>
        <v>0.65818907660267478</v>
      </c>
      <c r="S66">
        <f t="shared" si="1"/>
        <v>0.55077949704869433</v>
      </c>
      <c r="T66">
        <f t="shared" si="2"/>
        <v>0.6577147799571228</v>
      </c>
      <c r="U66">
        <v>0.56133577455819128</v>
      </c>
      <c r="V66">
        <v>0.51114064241362833</v>
      </c>
      <c r="W66">
        <v>8.2530647985989483E-2</v>
      </c>
      <c r="X66">
        <v>10049.6</v>
      </c>
      <c r="Y66">
        <f t="shared" si="3"/>
        <v>0.18253118729024087</v>
      </c>
      <c r="Z66">
        <v>0.25585431722371904</v>
      </c>
      <c r="AA66">
        <f t="shared" si="4"/>
        <v>0.23016777469277255</v>
      </c>
      <c r="AB66">
        <f t="shared" si="5"/>
        <v>0.21428891222526197</v>
      </c>
      <c r="AC66">
        <v>103.63800000000001</v>
      </c>
      <c r="AD66">
        <f t="shared" si="6"/>
        <v>92.249766344741644</v>
      </c>
      <c r="AE66">
        <f t="shared" si="7"/>
        <v>2014</v>
      </c>
      <c r="AF66" s="3">
        <f t="shared" ref="AF66:AF70" si="14">(F66+E66-C66)/(1000*AD66/100)</f>
        <v>11018.043601618041</v>
      </c>
      <c r="AG66">
        <f t="shared" si="9"/>
        <v>4685.4082614548488</v>
      </c>
      <c r="AH66">
        <f t="shared" si="10"/>
        <v>15703.451863072869</v>
      </c>
      <c r="AI66">
        <f t="shared" si="11"/>
        <v>1730.2370993589209</v>
      </c>
      <c r="AJ66">
        <f t="shared" si="12"/>
        <v>17433.688962431788</v>
      </c>
    </row>
    <row r="67" spans="1:36" x14ac:dyDescent="0.3">
      <c r="A67">
        <v>2015</v>
      </c>
      <c r="B67">
        <v>4276</v>
      </c>
      <c r="C67" s="3">
        <v>22602187.752294701</v>
      </c>
      <c r="D67" s="3">
        <v>4799478.01883802</v>
      </c>
      <c r="E67" s="3">
        <v>12158327.7418669</v>
      </c>
      <c r="F67" s="3">
        <v>20138977.115595002</v>
      </c>
      <c r="G67" s="3">
        <v>14494595.1240051</v>
      </c>
      <c r="H67" s="3">
        <v>32297304.857461799</v>
      </c>
      <c r="I67" s="2">
        <v>0.448786522218319</v>
      </c>
      <c r="J67" s="2">
        <v>0.71972846688330305</v>
      </c>
      <c r="K67">
        <v>871</v>
      </c>
      <c r="L67" s="3">
        <v>27389233.8578193</v>
      </c>
      <c r="M67" s="3">
        <v>822159.86404058198</v>
      </c>
      <c r="N67" s="3">
        <v>24353852.097999901</v>
      </c>
      <c r="O67" s="3">
        <v>3791260.2609199998</v>
      </c>
      <c r="P67" s="3">
        <v>1578038.3651413601</v>
      </c>
      <c r="Q67" s="2">
        <v>0.41623055568293499</v>
      </c>
      <c r="R67">
        <f t="shared" ref="R67:R71" si="15">(G67+P67)/(F67+O67)</f>
        <v>0.67164538471816626</v>
      </c>
      <c r="S67">
        <f t="shared" ref="S67:S71" si="16">(C67-D67)/H67</f>
        <v>0.55121347778168039</v>
      </c>
      <c r="T67">
        <f t="shared" ref="T67:T71" si="17">E67/(C67-D67)</f>
        <v>0.68294815361830696</v>
      </c>
      <c r="U67">
        <v>0.56676271898019159</v>
      </c>
      <c r="V67">
        <v>0.51617571848402721</v>
      </c>
      <c r="W67">
        <v>8.0750734704782265E-2</v>
      </c>
      <c r="X67">
        <v>10480.4</v>
      </c>
      <c r="Y67">
        <f t="shared" ref="Y67:Y71" si="18">I67*(1-V67-W67)</f>
        <v>0.18089397527159698</v>
      </c>
      <c r="Z67">
        <v>0.23919364958733097</v>
      </c>
      <c r="AA67">
        <f t="shared" ref="AA67:AA69" si="19">Y67+0.06*(1-I67)*(G67/1000)/X67</f>
        <v>0.22663430686585051</v>
      </c>
      <c r="AB67">
        <f t="shared" ref="AB67:AB69" si="20">Y67+0.04*(1-I67)*(G67/1000)/X67</f>
        <v>0.21138752966776603</v>
      </c>
      <c r="AC67">
        <v>104.717</v>
      </c>
      <c r="AD67">
        <f t="shared" ref="AD67:AD71" si="21">AC67/1.12345</f>
        <v>93.210200720993356</v>
      </c>
      <c r="AE67">
        <f t="shared" ref="AE67:AE71" si="22">A67</f>
        <v>2015</v>
      </c>
      <c r="AF67" s="3">
        <f t="shared" si="14"/>
        <v>10401.347738953647</v>
      </c>
      <c r="AG67">
        <f t="shared" ref="AG67:AG71" si="23">D67/(1000*AD67/100)</f>
        <v>5149.0909596947722</v>
      </c>
      <c r="AH67">
        <f t="shared" ref="AH67:AH71" si="24">G67/(1000*AD67/100)</f>
        <v>15550.438698648293</v>
      </c>
      <c r="AI67">
        <f t="shared" ref="AI67:AI71" si="25">P67/(1000*AD67/100)</f>
        <v>1692.9889142336597</v>
      </c>
      <c r="AJ67">
        <f t="shared" ref="AJ67:AJ71" si="26">AH67+AI67</f>
        <v>17243.427612881955</v>
      </c>
    </row>
    <row r="68" spans="1:36" x14ac:dyDescent="0.3">
      <c r="A68">
        <v>2016</v>
      </c>
      <c r="B68">
        <v>4094</v>
      </c>
      <c r="C68" s="3">
        <v>23304858.5578207</v>
      </c>
      <c r="D68" s="3">
        <v>5217076.4153499603</v>
      </c>
      <c r="E68" s="3">
        <v>12597291.2434243</v>
      </c>
      <c r="F68" s="3">
        <v>21217012.265079901</v>
      </c>
      <c r="G68" s="3">
        <v>15726521.366033399</v>
      </c>
      <c r="H68" s="3">
        <v>33814303.508504197</v>
      </c>
      <c r="I68" s="2">
        <v>0.46508488226227301</v>
      </c>
      <c r="J68" s="2">
        <v>0.74122224041492601</v>
      </c>
      <c r="K68">
        <v>837</v>
      </c>
      <c r="L68" s="3">
        <v>28286522.979523402</v>
      </c>
      <c r="M68" s="3">
        <v>864612.98115298897</v>
      </c>
      <c r="N68" s="3">
        <v>25211905.670000002</v>
      </c>
      <c r="O68" s="3">
        <v>4355947.1010800097</v>
      </c>
      <c r="P68" s="3">
        <v>2145942.77270969</v>
      </c>
      <c r="Q68" s="2">
        <v>0.49264665591958801</v>
      </c>
      <c r="R68">
        <f t="shared" si="15"/>
        <v>0.69888134114009881</v>
      </c>
      <c r="S68">
        <f t="shared" si="16"/>
        <v>0.53491511773772649</v>
      </c>
      <c r="T68">
        <f t="shared" si="17"/>
        <v>0.69645306119899708</v>
      </c>
      <c r="U68">
        <v>0.57177576758501625</v>
      </c>
      <c r="V68">
        <v>0.52059274360033037</v>
      </c>
      <c r="W68">
        <v>8.0999924930560782E-2</v>
      </c>
      <c r="X68">
        <v>10656.8</v>
      </c>
      <c r="Y68">
        <f t="shared" si="18"/>
        <v>0.18529322684873686</v>
      </c>
      <c r="Z68">
        <v>0.23517611371893438</v>
      </c>
      <c r="AA68">
        <f t="shared" si="19"/>
        <v>0.23265652931167113</v>
      </c>
      <c r="AB68">
        <f t="shared" si="20"/>
        <v>0.2168687618240264</v>
      </c>
      <c r="AC68">
        <v>105.801</v>
      </c>
      <c r="AD68">
        <f t="shared" si="21"/>
        <v>94.175085673594722</v>
      </c>
      <c r="AE68">
        <f t="shared" si="22"/>
        <v>2016</v>
      </c>
      <c r="AF68" s="3">
        <f t="shared" si="14"/>
        <v>11159.474796878456</v>
      </c>
      <c r="AG68">
        <f t="shared" si="23"/>
        <v>5539.7628555731171</v>
      </c>
      <c r="AH68">
        <f t="shared" si="24"/>
        <v>16699.237652451513</v>
      </c>
      <c r="AI68">
        <f t="shared" si="25"/>
        <v>2278.6735550710309</v>
      </c>
      <c r="AJ68">
        <f t="shared" si="26"/>
        <v>18977.911207522542</v>
      </c>
    </row>
    <row r="69" spans="1:36" x14ac:dyDescent="0.3">
      <c r="A69">
        <v>2017</v>
      </c>
      <c r="B69">
        <v>3970</v>
      </c>
      <c r="C69" s="3">
        <v>25099534.5230956</v>
      </c>
      <c r="D69" s="3">
        <v>5819295.8913880801</v>
      </c>
      <c r="E69" s="3">
        <v>13212896.9776679</v>
      </c>
      <c r="F69" s="3">
        <v>24333532.370712001</v>
      </c>
      <c r="G69" s="3">
        <v>18266190.716672499</v>
      </c>
      <c r="H69" s="3">
        <v>37546429.348379798</v>
      </c>
      <c r="I69" s="2">
        <v>0.48649608055101701</v>
      </c>
      <c r="J69" s="2">
        <v>0.75065923181205696</v>
      </c>
      <c r="K69">
        <v>823</v>
      </c>
      <c r="L69" s="3">
        <v>29427781.610852201</v>
      </c>
      <c r="M69" s="3">
        <v>921926.94649682101</v>
      </c>
      <c r="N69" s="3">
        <v>26212506.612</v>
      </c>
      <c r="O69" s="3">
        <v>5084690.7905671997</v>
      </c>
      <c r="P69" s="3">
        <v>2791342.7382118301</v>
      </c>
      <c r="Q69" s="2">
        <v>0.54897000686652397</v>
      </c>
      <c r="R69">
        <f t="shared" si="15"/>
        <v>0.71579895697441831</v>
      </c>
      <c r="S69">
        <f t="shared" si="16"/>
        <v>0.51350391944898743</v>
      </c>
      <c r="T69">
        <f t="shared" si="17"/>
        <v>0.68530775111561593</v>
      </c>
      <c r="U69">
        <v>0.57817574882713818</v>
      </c>
      <c r="V69">
        <v>0.52437366925297724</v>
      </c>
      <c r="W69">
        <v>8.0295922049801516E-2</v>
      </c>
      <c r="X69">
        <v>11084</v>
      </c>
      <c r="Y69">
        <f t="shared" si="18"/>
        <v>0.19232669435382982</v>
      </c>
      <c r="Z69">
        <v>0.23797163145161015</v>
      </c>
      <c r="AA69">
        <f t="shared" si="19"/>
        <v>0.24310129121280108</v>
      </c>
      <c r="AB69">
        <f t="shared" si="20"/>
        <v>0.22617642559314399</v>
      </c>
      <c r="AC69">
        <v>107.794</v>
      </c>
      <c r="AD69">
        <f t="shared" si="21"/>
        <v>95.949085406560144</v>
      </c>
      <c r="AE69">
        <f t="shared" si="22"/>
        <v>2017</v>
      </c>
      <c r="AF69" s="3">
        <f t="shared" si="14"/>
        <v>12972.395487193768</v>
      </c>
      <c r="AG69">
        <f t="shared" si="23"/>
        <v>6064.9831801212858</v>
      </c>
      <c r="AH69">
        <f t="shared" si="24"/>
        <v>19037.378667315177</v>
      </c>
      <c r="AI69">
        <f t="shared" si="25"/>
        <v>2909.1916055105858</v>
      </c>
      <c r="AJ69">
        <f t="shared" si="26"/>
        <v>21946.570272825764</v>
      </c>
    </row>
    <row r="70" spans="1:36" x14ac:dyDescent="0.3">
      <c r="A70">
        <v>2018</v>
      </c>
      <c r="B70">
        <v>3901</v>
      </c>
      <c r="C70" s="3">
        <v>25427667.765236001</v>
      </c>
      <c r="D70" s="3">
        <v>6092883.0060211802</v>
      </c>
      <c r="E70" s="3">
        <v>13563431.3448659</v>
      </c>
      <c r="F70" s="3">
        <v>23845047.499499001</v>
      </c>
      <c r="G70" s="3">
        <v>18073694.08515</v>
      </c>
      <c r="H70" s="3">
        <v>37408478.844365001</v>
      </c>
      <c r="I70" s="2">
        <v>0.48314432031155802</v>
      </c>
      <c r="J70" s="2">
        <v>0.757964272687223</v>
      </c>
      <c r="K70">
        <v>805</v>
      </c>
      <c r="L70" s="3">
        <v>30018996.021826401</v>
      </c>
      <c r="M70" s="3">
        <v>1051621.5178495999</v>
      </c>
      <c r="N70" s="3">
        <v>26710581.954999998</v>
      </c>
      <c r="O70" s="3">
        <v>4508642.5042399997</v>
      </c>
      <c r="P70" s="3">
        <v>2251849.95526323</v>
      </c>
      <c r="Q70" s="2">
        <v>0.49945187562454801</v>
      </c>
      <c r="R70">
        <f t="shared" si="15"/>
        <v>0.71685710176463457</v>
      </c>
      <c r="S70">
        <f t="shared" si="16"/>
        <v>0.51685567968843793</v>
      </c>
      <c r="T70">
        <f t="shared" si="17"/>
        <v>0.70150412915259708</v>
      </c>
      <c r="Y70">
        <f t="shared" si="18"/>
        <v>0.48314432031155802</v>
      </c>
      <c r="AC70">
        <v>110.42</v>
      </c>
      <c r="AD70">
        <f t="shared" si="21"/>
        <v>98.28652810538965</v>
      </c>
      <c r="AE70">
        <f t="shared" si="22"/>
        <v>2018</v>
      </c>
      <c r="AF70" s="3">
        <f t="shared" si="14"/>
        <v>12189.677781966451</v>
      </c>
      <c r="AG70">
        <f t="shared" si="23"/>
        <v>6199.1028917899785</v>
      </c>
      <c r="AH70">
        <f t="shared" si="24"/>
        <v>18388.780673756355</v>
      </c>
      <c r="AI70">
        <f t="shared" si="25"/>
        <v>2291.1074372762864</v>
      </c>
      <c r="AJ70">
        <f t="shared" si="26"/>
        <v>20679.88811103264</v>
      </c>
    </row>
    <row r="71" spans="1:36" x14ac:dyDescent="0.3">
      <c r="A71">
        <v>2019</v>
      </c>
      <c r="B71">
        <v>3811</v>
      </c>
      <c r="C71" s="3">
        <v>27353567.304875899</v>
      </c>
      <c r="D71" s="3">
        <v>6415232.6556209195</v>
      </c>
      <c r="E71" s="3">
        <v>14814086.6916322</v>
      </c>
      <c r="F71" s="3">
        <v>28162846.434060499</v>
      </c>
      <c r="G71" s="3">
        <v>22038598.476437598</v>
      </c>
      <c r="H71" s="3">
        <v>42976933.125692703</v>
      </c>
      <c r="I71" s="2">
        <v>0.51280063218988403</v>
      </c>
      <c r="J71" s="2">
        <v>0.78254158463839696</v>
      </c>
      <c r="K71">
        <v>778</v>
      </c>
      <c r="L71" s="3">
        <v>31476054.899852701</v>
      </c>
      <c r="M71" s="3">
        <v>1080408.7489448099</v>
      </c>
      <c r="N71" s="3">
        <v>28003001.798</v>
      </c>
      <c r="O71" s="3">
        <v>5457595.6065341998</v>
      </c>
      <c r="P71" s="3">
        <v>3064951.2536263098</v>
      </c>
      <c r="Q71" s="2">
        <v>0.561593689711407</v>
      </c>
      <c r="R71">
        <f t="shared" si="15"/>
        <v>0.74667518350153916</v>
      </c>
      <c r="S71">
        <f t="shared" si="16"/>
        <v>0.48719936781011275</v>
      </c>
      <c r="T71">
        <f t="shared" si="17"/>
        <v>0.70751026477453449</v>
      </c>
      <c r="Y71">
        <f t="shared" si="18"/>
        <v>0.51280063218988403</v>
      </c>
      <c r="AC71">
        <v>112.345</v>
      </c>
      <c r="AD71">
        <f t="shared" si="21"/>
        <v>100</v>
      </c>
      <c r="AE71">
        <f t="shared" si="22"/>
        <v>2019</v>
      </c>
      <c r="AF71" s="3">
        <f>(F71+E71-C71)/(1000*AD71/100)</f>
        <v>15623.365820816796</v>
      </c>
      <c r="AG71">
        <f t="shared" si="23"/>
        <v>6415.2326556209191</v>
      </c>
      <c r="AH71">
        <f t="shared" si="24"/>
        <v>22038.598476437597</v>
      </c>
      <c r="AI71">
        <f t="shared" si="25"/>
        <v>3064.9512536263096</v>
      </c>
      <c r="AJ71">
        <f t="shared" si="26"/>
        <v>25103.549730063907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Mordecai Kurz</dc:creator>
  <cp:lastModifiedBy>Mordecai Kurz</cp:lastModifiedBy>
  <dcterms:created xsi:type="dcterms:W3CDTF">2021-09-22T11:40:20Z</dcterms:created>
  <dcterms:modified xsi:type="dcterms:W3CDTF">2021-10-11T19:25:46Z</dcterms:modified>
</cp:coreProperties>
</file>